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75" windowWidth="11355" windowHeight="8700" tabRatio="767"/>
  </bookViews>
  <sheets>
    <sheet name="Introduction" sheetId="8" r:id="rId1"/>
    <sheet name="Increases to Gross Revenues" sheetId="5" r:id="rId2"/>
    <sheet name="Decreases in Expenses" sheetId="6" r:id="rId3"/>
    <sheet name="POS System Cost Analysis" sheetId="7" r:id="rId4"/>
  </sheets>
  <calcPr calcId="124519"/>
</workbook>
</file>

<file path=xl/calcChain.xml><?xml version="1.0" encoding="utf-8"?>
<calcChain xmlns="http://schemas.openxmlformats.org/spreadsheetml/2006/main">
  <c r="O10" i="6"/>
  <c r="P10"/>
  <c r="N10"/>
  <c r="M23" i="7"/>
  <c r="M11"/>
  <c r="E2"/>
  <c r="F2" s="1"/>
  <c r="D2"/>
  <c r="E6" s="1"/>
  <c r="F20"/>
  <c r="E18"/>
  <c r="D18" s="1"/>
  <c r="E5"/>
  <c r="D5" s="1"/>
  <c r="E12"/>
  <c r="D12" s="1"/>
  <c r="E13"/>
  <c r="D13" s="1"/>
  <c r="E14"/>
  <c r="D14" s="1"/>
  <c r="E15"/>
  <c r="D15" s="1"/>
  <c r="E16"/>
  <c r="D16" s="1"/>
  <c r="E17"/>
  <c r="D17" s="1"/>
  <c r="O3" i="5"/>
  <c r="P3"/>
  <c r="N3"/>
  <c r="O7"/>
  <c r="N7" s="1"/>
  <c r="P22" i="6"/>
  <c r="P10" i="5"/>
  <c r="O17" i="6"/>
  <c r="N17" s="1"/>
  <c r="N22" s="1"/>
  <c r="O8" i="5"/>
  <c r="N8" s="1"/>
  <c r="O6"/>
  <c r="N6" s="1"/>
  <c r="O18" i="6"/>
  <c r="N18"/>
  <c r="O16"/>
  <c r="N16"/>
  <c r="O14"/>
  <c r="N14"/>
  <c r="O19"/>
  <c r="N19"/>
  <c r="O15"/>
  <c r="N15"/>
  <c r="O20"/>
  <c r="N20"/>
  <c r="O13"/>
  <c r="N13"/>
  <c r="D6" i="7" l="1"/>
  <c r="N10" i="5"/>
  <c r="O22" i="6"/>
  <c r="O10" i="5"/>
  <c r="E11" i="7"/>
  <c r="E7"/>
  <c r="D7" s="1"/>
  <c r="D20" l="1"/>
  <c r="M25" s="1"/>
  <c r="M28" s="1"/>
  <c r="E8"/>
  <c r="D8" s="1"/>
  <c r="E19"/>
  <c r="D11"/>
  <c r="D19" s="1"/>
  <c r="E20"/>
  <c r="M24" l="1"/>
  <c r="M26" s="1"/>
  <c r="M30" s="1"/>
  <c r="M10"/>
  <c r="M12" s="1"/>
  <c r="D27"/>
  <c r="D29" s="1"/>
  <c r="E27"/>
  <c r="E29" s="1"/>
</calcChain>
</file>

<file path=xl/comments1.xml><?xml version="1.0" encoding="utf-8"?>
<comments xmlns="http://schemas.openxmlformats.org/spreadsheetml/2006/main">
  <authors>
    <author>Pamela Chapman</author>
  </authors>
  <commentList>
    <comment ref="N3" authorId="0">
      <text>
        <r>
          <rPr>
            <b/>
            <sz val="8"/>
            <color indexed="81"/>
            <rFont val="Tahoma"/>
            <family val="2"/>
          </rPr>
          <t>Pamela Chapman:</t>
        </r>
        <r>
          <rPr>
            <sz val="8"/>
            <color indexed="81"/>
            <rFont val="Tahoma"/>
            <family val="2"/>
          </rPr>
          <t xml:space="preserve">
Example at $500,000.00.
</t>
        </r>
      </text>
    </comment>
  </commentList>
</comments>
</file>

<file path=xl/comments2.xml><?xml version="1.0" encoding="utf-8"?>
<comments xmlns="http://schemas.openxmlformats.org/spreadsheetml/2006/main">
  <authors>
    <author>truscitti</author>
  </authors>
  <commentList>
    <comment ref="N10" authorId="0">
      <text>
        <r>
          <rPr>
            <b/>
            <sz val="8"/>
            <color indexed="81"/>
            <rFont val="Tahoma"/>
            <family val="2"/>
          </rPr>
          <t>truscitti:</t>
        </r>
        <r>
          <rPr>
            <sz val="8"/>
            <color indexed="81"/>
            <rFont val="Tahoma"/>
            <family val="2"/>
          </rPr>
          <t xml:space="preserve">
Enter Annual Revenue here.</t>
        </r>
      </text>
    </comment>
  </commentList>
</comments>
</file>

<file path=xl/comments3.xml><?xml version="1.0" encoding="utf-8"?>
<comments xmlns="http://schemas.openxmlformats.org/spreadsheetml/2006/main">
  <authors>
    <author>truscitti</author>
  </authors>
  <commentList>
    <comment ref="D2" authorId="0">
      <text>
        <r>
          <rPr>
            <b/>
            <sz val="8"/>
            <color indexed="81"/>
            <rFont val="Tahoma"/>
            <family val="2"/>
          </rPr>
          <t>truscitti:</t>
        </r>
        <r>
          <rPr>
            <sz val="8"/>
            <color indexed="81"/>
            <rFont val="Tahoma"/>
            <family val="2"/>
          </rPr>
          <t xml:space="preserve">
Enter Annual Revenue here.</t>
        </r>
      </text>
    </comment>
  </commentList>
</comments>
</file>

<file path=xl/sharedStrings.xml><?xml version="1.0" encoding="utf-8"?>
<sst xmlns="http://schemas.openxmlformats.org/spreadsheetml/2006/main" count="105" uniqueCount="73">
  <si>
    <t>Gross Margin</t>
  </si>
  <si>
    <t>Marketing Effectiveness</t>
  </si>
  <si>
    <t>Inventory Labor Cost</t>
  </si>
  <si>
    <t>Shrinkage</t>
  </si>
  <si>
    <t>Re-Stocking expense</t>
  </si>
  <si>
    <t>Re-stocking Shipping Expense</t>
  </si>
  <si>
    <t>Check-out Processes</t>
  </si>
  <si>
    <t>Under-rings of sales</t>
  </si>
  <si>
    <t>Management Reports</t>
  </si>
  <si>
    <t>Accounting Expenses</t>
  </si>
  <si>
    <t>Lower shipping rates through proper planning and management of purchasing and through purchasing larger quantities and ordering by the palette</t>
  </si>
  <si>
    <t>Top selling items - Top producing employees - Most product departments or product categories - Most or least profitible items - Best suppliers - Best / worst customers - Highest margin products and hundreds of other reports available in real time</t>
  </si>
  <si>
    <t>Every transaction is entered into back-office, one time only  data entry flows through all accounting processes reduces bookkeeping expenses - The ability to access information that is up-to-date without engaging accounting people to produce the report manually</t>
  </si>
  <si>
    <t>Increases to Gross Revenues</t>
  </si>
  <si>
    <t>Factors</t>
  </si>
  <si>
    <t>Decreases in Expenses</t>
  </si>
  <si>
    <t>Assumes $8.00 per hour cost  to count and prox 150 hours per year</t>
  </si>
  <si>
    <t>Tracking exactly which products are the highest margin and focusing promotions around those products - Tracking ROI from each marketing campaign</t>
  </si>
  <si>
    <t>Immediate access to inventory levels versus quick counts of floor inventory - Reports showing shortages in inventory - Intimidation factor of employee theft due to computerization of the store - Employees able to watch the storefront closer due to lower time requirements in checking customers out at the cash register - View shrinkage history reports to determine which items need to be closely monitored - Know exactly which employee was at each register in order to track responsibility</t>
  </si>
  <si>
    <t>Lower labor costs per customer check out - More satisfied customer - Fewer customers who walk out due to long wait times in line - More parking spaces open in front of store allowing other customers easy access to the store to shop - Employees are available to complete other tasks</t>
  </si>
  <si>
    <t>Re-order levels set with each item - Reminder to then to generate PO's based upon multiple different criteria - Easily manage suppliers and know who is giving the best pricing most recently, as well as re-use the PO's for future purchasing - Take the hassle out of the manual purchasing process and focus on the key activities that drive the success of the business</t>
  </si>
  <si>
    <t>Gross Revenue Increase</t>
  </si>
  <si>
    <t>Expense Decrease</t>
  </si>
  <si>
    <t>Monthly</t>
  </si>
  <si>
    <t>Annual</t>
  </si>
  <si>
    <t>%</t>
  </si>
  <si>
    <t>Annual Sales</t>
  </si>
  <si>
    <t>Increased Revenue</t>
  </si>
  <si>
    <t>POS System Cost Analysis</t>
  </si>
  <si>
    <t>Cost per Work Station</t>
  </si>
  <si>
    <t>Average POS</t>
  </si>
  <si>
    <t>QB POS</t>
  </si>
  <si>
    <t>Net Gain of POS System Installation</t>
  </si>
  <si>
    <t>Change in Revenue/Expenses</t>
  </si>
  <si>
    <t>Total Cost of System*</t>
  </si>
  <si>
    <t>* (includes sw, hw, computer, supplies, installation and training)</t>
  </si>
  <si>
    <t>More Cash-in per customer through up-sells when they are checking out- Specific promotions to your customers that buy certain types of products - Better management of sales promotions - Highly targeted marketing to segments of your customer base - Frequent customer discounts and volume purchase discounts programmed directly into the system - Knowing what products are selling at what times during the year and building promotions around those times</t>
  </si>
  <si>
    <t>Dramatic reduction in pricing errors - High margin up-sells in the checkout line or with sales associates - knowing which products to stock according to what is really selling</t>
  </si>
  <si>
    <t>To calculate the increase to your gross revenues click</t>
  </si>
  <si>
    <t>To calculate the decrease in expenses click</t>
  </si>
  <si>
    <t>To see the POS System cost analysis for your company click</t>
  </si>
  <si>
    <t>here</t>
  </si>
  <si>
    <t>COGS</t>
  </si>
  <si>
    <t>GM</t>
  </si>
  <si>
    <t>Decrease in Expenses</t>
  </si>
  <si>
    <t>Increase in Revenue</t>
  </si>
  <si>
    <t>Your cost of a POS investment:</t>
  </si>
  <si>
    <t>Your ROI:</t>
  </si>
  <si>
    <t>To Calculate your company's ROI and Payback Period click</t>
  </si>
  <si>
    <t>Your annual benefit of a POS investment:</t>
  </si>
  <si>
    <t>Your Payback Period:</t>
  </si>
  <si>
    <t>years</t>
  </si>
  <si>
    <t>Your monthly benefit of a POS investment:</t>
  </si>
  <si>
    <t>months</t>
  </si>
  <si>
    <t>days</t>
  </si>
  <si>
    <t>Your gain from a POS investment:</t>
  </si>
  <si>
    <t>Enter your Annual Sales amount here:</t>
  </si>
  <si>
    <t>Enter your Average GM on Sales here:</t>
  </si>
  <si>
    <t>1. Revenue</t>
  </si>
  <si>
    <t>2. Gross Margin</t>
  </si>
  <si>
    <t>3. Marketing Effectiveness</t>
  </si>
  <si>
    <t>Virtually eliminate under-rings through automation - Security properly set up denies price changes with out authorization granted</t>
  </si>
  <si>
    <t>4. Inventory Labor Cost</t>
  </si>
  <si>
    <t>5. Shrinkage</t>
  </si>
  <si>
    <t>6. Re-Stocking expense</t>
  </si>
  <si>
    <t>7. Re-stocking Shipping Expense</t>
  </si>
  <si>
    <t>8. Check-out Processes</t>
  </si>
  <si>
    <t>9. Under-rings of sales</t>
  </si>
  <si>
    <t>10. Management Reports</t>
  </si>
  <si>
    <t>11. Accounting Expenses</t>
  </si>
  <si>
    <t>(Average System is 3 Work Stations)***</t>
  </si>
  <si>
    <t>***</t>
  </si>
  <si>
    <t>Volume per workstation varies with products sold configuration of store flooring etc.</t>
  </si>
</sst>
</file>

<file path=xl/styles.xml><?xml version="1.0" encoding="utf-8"?>
<styleSheet xmlns="http://schemas.openxmlformats.org/spreadsheetml/2006/main">
  <numFmts count="7">
    <numFmt numFmtId="6" formatCode="&quot;$&quot;#,##0_);[Red]\(&quot;$&quot;#,##0\)"/>
    <numFmt numFmtId="7" formatCode="&quot;$&quot;#,##0.00_);\(&quot;$&quot;#,##0.00\)"/>
    <numFmt numFmtId="44" formatCode="_(&quot;$&quot;* #,##0.00_);_(&quot;$&quot;* \(#,##0.00\);_(&quot;$&quot;* &quot;-&quot;??_);_(@_)"/>
    <numFmt numFmtId="164" formatCode="0.000%"/>
    <numFmt numFmtId="165" formatCode="&quot;$&quot;#,##0.00"/>
    <numFmt numFmtId="166" formatCode="_(&quot;$&quot;* #,##0_);_(&quot;$&quot;* \(#,##0\);_(&quot;$&quot;* &quot;-&quot;??_);_(@_)"/>
    <numFmt numFmtId="167" formatCode="0.000"/>
  </numFmts>
  <fonts count="24">
    <font>
      <sz val="10"/>
      <name val="Arial"/>
    </font>
    <font>
      <sz val="8"/>
      <name val="Arial"/>
      <family val="2"/>
    </font>
    <font>
      <b/>
      <sz val="10"/>
      <name val="Arial"/>
      <family val="2"/>
    </font>
    <font>
      <sz val="8"/>
      <color indexed="81"/>
      <name val="Tahoma"/>
      <family val="2"/>
    </font>
    <font>
      <b/>
      <sz val="8"/>
      <color indexed="81"/>
      <name val="Tahoma"/>
      <family val="2"/>
    </font>
    <font>
      <sz val="10"/>
      <name val="Arial"/>
      <family val="2"/>
    </font>
    <font>
      <sz val="8"/>
      <name val="Arial"/>
      <family val="2"/>
    </font>
    <font>
      <sz val="10"/>
      <name val="Arial"/>
      <family val="2"/>
    </font>
    <font>
      <sz val="10"/>
      <color indexed="20"/>
      <name val="Arial"/>
      <family val="2"/>
    </font>
    <font>
      <b/>
      <sz val="10"/>
      <color indexed="16"/>
      <name val="Arial"/>
      <family val="2"/>
    </font>
    <font>
      <b/>
      <sz val="13"/>
      <color indexed="17"/>
      <name val="Arial"/>
      <family val="2"/>
    </font>
    <font>
      <b/>
      <u/>
      <sz val="13"/>
      <color indexed="16"/>
      <name val="Arial"/>
      <family val="2"/>
    </font>
    <font>
      <b/>
      <sz val="10"/>
      <color indexed="49"/>
      <name val="Arial"/>
      <family val="2"/>
    </font>
    <font>
      <b/>
      <sz val="10"/>
      <color indexed="21"/>
      <name val="Arial"/>
      <family val="2"/>
    </font>
    <font>
      <sz val="14"/>
      <color indexed="49"/>
      <name val="Tw Cen MT"/>
      <family val="2"/>
    </font>
    <font>
      <b/>
      <sz val="11"/>
      <color indexed="16"/>
      <name val="Arial"/>
      <family val="2"/>
    </font>
    <font>
      <b/>
      <sz val="10"/>
      <color indexed="17"/>
      <name val="Arial"/>
      <family val="2"/>
    </font>
    <font>
      <sz val="12"/>
      <name val="Arial"/>
      <family val="2"/>
    </font>
    <font>
      <b/>
      <sz val="14"/>
      <color indexed="20"/>
      <name val="Arial"/>
      <family val="2"/>
    </font>
    <font>
      <sz val="10"/>
      <color indexed="16"/>
      <name val="Arial"/>
      <family val="2"/>
    </font>
    <font>
      <b/>
      <sz val="14"/>
      <color indexed="16"/>
      <name val="Arial"/>
      <family val="2"/>
    </font>
    <font>
      <sz val="10"/>
      <color indexed="10"/>
      <name val="Arial"/>
      <family val="2"/>
    </font>
    <font>
      <sz val="8"/>
      <name val="Arial"/>
      <family val="2"/>
    </font>
    <font>
      <u/>
      <sz val="10"/>
      <color theme="10"/>
      <name val="Arial"/>
      <family val="2"/>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17"/>
      </left>
      <right style="thin">
        <color indexed="64"/>
      </right>
      <top style="medium">
        <color indexed="17"/>
      </top>
      <bottom style="thin">
        <color indexed="64"/>
      </bottom>
      <diagonal/>
    </border>
    <border>
      <left style="medium">
        <color indexed="17"/>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style="thin">
        <color indexed="64"/>
      </right>
      <top style="thin">
        <color indexed="64"/>
      </top>
      <bottom style="medium">
        <color indexed="17"/>
      </bottom>
      <diagonal/>
    </border>
    <border>
      <left style="thin">
        <color indexed="64"/>
      </left>
      <right style="medium">
        <color indexed="17"/>
      </right>
      <top style="thin">
        <color indexed="64"/>
      </top>
      <bottom style="medium">
        <color indexed="17"/>
      </bottom>
      <diagonal/>
    </border>
    <border>
      <left style="thin">
        <color indexed="64"/>
      </left>
      <right style="thin">
        <color indexed="64"/>
      </right>
      <top style="medium">
        <color indexed="17"/>
      </top>
      <bottom style="thin">
        <color indexed="64"/>
      </bottom>
      <diagonal/>
    </border>
    <border>
      <left style="thin">
        <color indexed="64"/>
      </left>
      <right style="thin">
        <color indexed="64"/>
      </right>
      <top style="thin">
        <color indexed="64"/>
      </top>
      <bottom style="medium">
        <color indexed="17"/>
      </bottom>
      <diagonal/>
    </border>
    <border>
      <left style="thin">
        <color indexed="64"/>
      </left>
      <right style="medium">
        <color indexed="17"/>
      </right>
      <top style="medium">
        <color indexed="17"/>
      </top>
      <bottom style="thin">
        <color indexed="64"/>
      </bottom>
      <diagonal/>
    </border>
    <border>
      <left/>
      <right/>
      <top/>
      <bottom style="slantDashDot">
        <color indexed="16"/>
      </bottom>
      <diagonal/>
    </border>
    <border>
      <left style="slantDashDot">
        <color indexed="16"/>
      </left>
      <right/>
      <top style="slantDashDot">
        <color indexed="16"/>
      </top>
      <bottom/>
      <diagonal/>
    </border>
    <border>
      <left/>
      <right/>
      <top style="slantDashDot">
        <color indexed="16"/>
      </top>
      <bottom/>
      <diagonal/>
    </border>
    <border>
      <left/>
      <right style="slantDashDot">
        <color indexed="16"/>
      </right>
      <top style="slantDashDot">
        <color indexed="16"/>
      </top>
      <bottom/>
      <diagonal/>
    </border>
    <border>
      <left style="slantDashDot">
        <color indexed="16"/>
      </left>
      <right/>
      <top/>
      <bottom/>
      <diagonal/>
    </border>
    <border>
      <left style="slantDashDot">
        <color indexed="16"/>
      </left>
      <right/>
      <top/>
      <bottom style="slantDashDot">
        <color indexed="16"/>
      </bottom>
      <diagonal/>
    </border>
    <border>
      <left/>
      <right style="slantDashDot">
        <color indexed="16"/>
      </right>
      <top/>
      <bottom/>
      <diagonal/>
    </border>
    <border>
      <left style="medium">
        <color indexed="17"/>
      </left>
      <right style="thin">
        <color indexed="17"/>
      </right>
      <top style="medium">
        <color indexed="17"/>
      </top>
      <bottom style="thin">
        <color indexed="17"/>
      </bottom>
      <diagonal/>
    </border>
    <border>
      <left style="thin">
        <color indexed="17"/>
      </left>
      <right style="thin">
        <color indexed="17"/>
      </right>
      <top style="medium">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medium">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thin">
        <color indexed="17"/>
      </left>
      <right style="medium">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thin">
        <color indexed="17"/>
      </top>
      <bottom style="medium">
        <color indexed="17"/>
      </bottom>
      <diagonal/>
    </border>
    <border>
      <left style="medium">
        <color indexed="17"/>
      </left>
      <right style="thin">
        <color indexed="17"/>
      </right>
      <top style="thin">
        <color indexed="17"/>
      </top>
      <bottom/>
      <diagonal/>
    </border>
    <border>
      <left style="thin">
        <color indexed="17"/>
      </left>
      <right style="thin">
        <color indexed="17"/>
      </right>
      <top style="thin">
        <color indexed="17"/>
      </top>
      <bottom/>
      <diagonal/>
    </border>
    <border>
      <left style="thin">
        <color indexed="17"/>
      </left>
      <right style="medium">
        <color indexed="17"/>
      </right>
      <top style="thin">
        <color indexed="17"/>
      </top>
      <bottom/>
      <diagonal/>
    </border>
    <border>
      <left/>
      <right/>
      <top/>
      <bottom style="double">
        <color indexed="64"/>
      </bottom>
      <diagonal/>
    </border>
    <border>
      <left/>
      <right style="slantDashDot">
        <color indexed="16"/>
      </right>
      <top/>
      <bottom style="slantDashDot">
        <color indexed="16"/>
      </bottom>
      <diagonal/>
    </border>
    <border>
      <left/>
      <right/>
      <top style="double">
        <color indexed="64"/>
      </top>
      <bottom style="double">
        <color indexed="64"/>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s>
  <cellStyleXfs count="3">
    <xf numFmtId="0" fontId="0" fillId="0" borderId="0"/>
    <xf numFmtId="44" fontId="7" fillId="0" borderId="0" applyFont="0" applyFill="0" applyBorder="0" applyAlignment="0" applyProtection="0"/>
    <xf numFmtId="0" fontId="23" fillId="0" borderId="0" applyNumberFormat="0" applyFill="0" applyBorder="0" applyAlignment="0" applyProtection="0">
      <alignment vertical="top"/>
      <protection locked="0"/>
    </xf>
  </cellStyleXfs>
  <cellXfs count="118">
    <xf numFmtId="0" fontId="0" fillId="0" borderId="0" xfId="0"/>
    <xf numFmtId="0" fontId="5" fillId="0" borderId="1" xfId="0" applyFont="1" applyBorder="1"/>
    <xf numFmtId="0" fontId="5" fillId="0" borderId="1" xfId="0" applyFont="1" applyBorder="1" applyAlignment="1">
      <alignment horizontal="left" vertical="center"/>
    </xf>
    <xf numFmtId="44" fontId="5" fillId="0" borderId="1" xfId="0" applyNumberFormat="1" applyFont="1" applyBorder="1" applyAlignment="1">
      <alignment vertical="center"/>
    </xf>
    <xf numFmtId="44" fontId="5" fillId="0" borderId="1" xfId="0" applyNumberFormat="1" applyFont="1" applyBorder="1"/>
    <xf numFmtId="0" fontId="5" fillId="0" borderId="1" xfId="0" applyFont="1" applyBorder="1" applyAlignment="1">
      <alignment vertical="center"/>
    </xf>
    <xf numFmtId="0" fontId="5" fillId="0" borderId="0" xfId="0" applyFont="1"/>
    <xf numFmtId="0" fontId="0" fillId="0" borderId="0" xfId="0" applyBorder="1"/>
    <xf numFmtId="0" fontId="2" fillId="0" borderId="2" xfId="0" applyFont="1" applyBorder="1"/>
    <xf numFmtId="0" fontId="2" fillId="0" borderId="3" xfId="0" applyFont="1" applyBorder="1"/>
    <xf numFmtId="0" fontId="5" fillId="0" borderId="4" xfId="0" applyFont="1" applyBorder="1"/>
    <xf numFmtId="0" fontId="2" fillId="0" borderId="3" xfId="0" applyFont="1" applyBorder="1" applyAlignment="1">
      <alignment horizontal="center"/>
    </xf>
    <xf numFmtId="164" fontId="5" fillId="0" borderId="4" xfId="0" applyNumberFormat="1" applyFont="1" applyBorder="1"/>
    <xf numFmtId="0" fontId="2" fillId="0" borderId="5" xfId="0" applyFont="1" applyBorder="1" applyAlignment="1">
      <alignment horizontal="center"/>
    </xf>
    <xf numFmtId="164" fontId="5" fillId="0" borderId="6" xfId="0" applyNumberFormat="1" applyFont="1" applyBorder="1"/>
    <xf numFmtId="0" fontId="1" fillId="0" borderId="0" xfId="0" applyFont="1" applyBorder="1" applyAlignment="1">
      <alignment vertical="center" wrapText="1"/>
    </xf>
    <xf numFmtId="0" fontId="9" fillId="0" borderId="7" xfId="0" applyFont="1" applyBorder="1" applyAlignment="1">
      <alignment horizontal="center"/>
    </xf>
    <xf numFmtId="0" fontId="9" fillId="0" borderId="1" xfId="0" applyFont="1" applyBorder="1" applyAlignment="1">
      <alignment horizontal="center"/>
    </xf>
    <xf numFmtId="0" fontId="9" fillId="0" borderId="4" xfId="0" applyFont="1" applyFill="1" applyBorder="1" applyAlignment="1">
      <alignment horizontal="center"/>
    </xf>
    <xf numFmtId="0" fontId="10" fillId="0" borderId="0" xfId="0" applyFont="1" applyAlignment="1">
      <alignment horizontal="right" vertical="center"/>
    </xf>
    <xf numFmtId="0" fontId="11" fillId="0" borderId="0" xfId="2" applyFont="1" applyAlignment="1" applyProtection="1">
      <alignment horizontal="left" vertical="center"/>
    </xf>
    <xf numFmtId="44" fontId="12" fillId="0" borderId="8" xfId="0" applyNumberFormat="1" applyFont="1" applyBorder="1"/>
    <xf numFmtId="0" fontId="2" fillId="0" borderId="0" xfId="0" applyFont="1" applyBorder="1"/>
    <xf numFmtId="0" fontId="2" fillId="0" borderId="8" xfId="0" applyFont="1" applyBorder="1"/>
    <xf numFmtId="10" fontId="12" fillId="0" borderId="7" xfId="0" applyNumberFormat="1" applyFont="1" applyBorder="1" applyAlignment="1">
      <alignment horizontal="center"/>
    </xf>
    <xf numFmtId="10" fontId="12" fillId="0" borderId="9" xfId="0" applyNumberFormat="1" applyFont="1" applyBorder="1" applyAlignment="1">
      <alignment horizontal="center"/>
    </xf>
    <xf numFmtId="6" fontId="12" fillId="0" borderId="7" xfId="0" applyNumberFormat="1" applyFont="1" applyBorder="1" applyAlignment="1">
      <alignment horizontal="center"/>
    </xf>
    <xf numFmtId="166" fontId="12" fillId="0" borderId="7" xfId="0" applyNumberFormat="1" applyFont="1" applyBorder="1" applyAlignment="1">
      <alignment horizontal="center"/>
    </xf>
    <xf numFmtId="44" fontId="2" fillId="0" borderId="1" xfId="0" applyNumberFormat="1"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13" fillId="0" borderId="14" xfId="0" applyFont="1" applyBorder="1"/>
    <xf numFmtId="0" fontId="13" fillId="0" borderId="15" xfId="0" applyFont="1" applyBorder="1"/>
    <xf numFmtId="0" fontId="2" fillId="0" borderId="10" xfId="0" applyFont="1" applyBorder="1"/>
    <xf numFmtId="0" fontId="2" fillId="0" borderId="10" xfId="0" applyNumberFormat="1" applyFont="1" applyBorder="1" applyAlignment="1">
      <alignment vertical="center"/>
    </xf>
    <xf numFmtId="0" fontId="16" fillId="0" borderId="0" xfId="0" applyFont="1" applyAlignment="1">
      <alignment horizontal="right"/>
    </xf>
    <xf numFmtId="165" fontId="5" fillId="0" borderId="0" xfId="0" applyNumberFormat="1" applyFont="1"/>
    <xf numFmtId="0" fontId="18" fillId="0" borderId="0" xfId="0" applyFont="1" applyAlignment="1">
      <alignment vertical="center"/>
    </xf>
    <xf numFmtId="0" fontId="8" fillId="0" borderId="0" xfId="0" applyFont="1" applyBorder="1"/>
    <xf numFmtId="0" fontId="5" fillId="0" borderId="0" xfId="0" applyFont="1" applyBorder="1"/>
    <xf numFmtId="0" fontId="17" fillId="0" borderId="0" xfId="0" applyFont="1" applyAlignment="1">
      <alignment vertical="center"/>
    </xf>
    <xf numFmtId="0" fontId="13" fillId="0" borderId="0" xfId="0" applyFont="1" applyBorder="1" applyAlignment="1">
      <alignment horizontal="right"/>
    </xf>
    <xf numFmtId="0" fontId="0" fillId="0" borderId="16" xfId="0" applyBorder="1"/>
    <xf numFmtId="0" fontId="0" fillId="0" borderId="14" xfId="0" applyBorder="1"/>
    <xf numFmtId="0" fontId="19" fillId="0" borderId="1" xfId="0" applyFont="1" applyBorder="1"/>
    <xf numFmtId="0" fontId="9" fillId="0" borderId="4" xfId="0" applyFont="1" applyBorder="1" applyAlignment="1">
      <alignment horizontal="center"/>
    </xf>
    <xf numFmtId="0" fontId="14" fillId="0" borderId="0"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2" fillId="0" borderId="19" xfId="0" applyFont="1" applyBorder="1"/>
    <xf numFmtId="0" fontId="9" fillId="0" borderId="19" xfId="0" applyFont="1" applyBorder="1" applyAlignment="1">
      <alignment horizontal="center"/>
    </xf>
    <xf numFmtId="0" fontId="19" fillId="0" borderId="19" xfId="0" applyFont="1" applyBorder="1"/>
    <xf numFmtId="0" fontId="5" fillId="0" borderId="19" xfId="0" applyFont="1" applyBorder="1" applyAlignment="1">
      <alignment horizontal="left" vertical="center"/>
    </xf>
    <xf numFmtId="165" fontId="5" fillId="0" borderId="19" xfId="0" applyNumberFormat="1" applyFont="1" applyBorder="1" applyAlignment="1">
      <alignment vertical="center"/>
    </xf>
    <xf numFmtId="165" fontId="5" fillId="0" borderId="19" xfId="0" applyNumberFormat="1" applyFont="1" applyBorder="1"/>
    <xf numFmtId="0" fontId="5" fillId="0" borderId="19" xfId="0" applyFont="1" applyBorder="1" applyAlignment="1">
      <alignment vertical="center"/>
    </xf>
    <xf numFmtId="0" fontId="5" fillId="0" borderId="19" xfId="0" applyFont="1" applyBorder="1"/>
    <xf numFmtId="0" fontId="2" fillId="0" borderId="19" xfId="0" applyFont="1" applyBorder="1" applyAlignment="1">
      <alignment horizontal="left"/>
    </xf>
    <xf numFmtId="44" fontId="12" fillId="0" borderId="19" xfId="0" applyNumberFormat="1" applyFont="1" applyBorder="1"/>
    <xf numFmtId="0" fontId="2" fillId="0" borderId="17" xfId="0" applyFont="1" applyBorder="1"/>
    <xf numFmtId="0" fontId="9" fillId="0" borderId="18" xfId="0" applyFont="1" applyBorder="1" applyAlignment="1">
      <alignment horizontal="center"/>
    </xf>
    <xf numFmtId="6" fontId="9" fillId="0" borderId="18" xfId="0" applyNumberFormat="1" applyFont="1" applyBorder="1" applyAlignment="1">
      <alignment horizontal="center"/>
    </xf>
    <xf numFmtId="10" fontId="9" fillId="0" borderId="18" xfId="0" applyNumberFormat="1" applyFont="1" applyBorder="1" applyAlignment="1">
      <alignment horizontal="center"/>
    </xf>
    <xf numFmtId="10" fontId="9" fillId="0" borderId="20" xfId="0" applyNumberFormat="1" applyFont="1" applyBorder="1" applyAlignment="1">
      <alignment horizontal="center"/>
    </xf>
    <xf numFmtId="0" fontId="2" fillId="0" borderId="21" xfId="0" applyFont="1" applyBorder="1"/>
    <xf numFmtId="0" fontId="19" fillId="0" borderId="22" xfId="0" applyFont="1" applyBorder="1"/>
    <xf numFmtId="0" fontId="9" fillId="0" borderId="22" xfId="0" applyFont="1" applyFill="1" applyBorder="1" applyAlignment="1">
      <alignment horizontal="center"/>
    </xf>
    <xf numFmtId="0" fontId="2" fillId="0" borderId="21" xfId="0" applyFont="1" applyBorder="1" applyAlignment="1">
      <alignment horizontal="center"/>
    </xf>
    <xf numFmtId="164" fontId="5" fillId="0" borderId="22" xfId="0" applyNumberFormat="1" applyFont="1" applyBorder="1"/>
    <xf numFmtId="0" fontId="5" fillId="0" borderId="22" xfId="0" applyFont="1" applyBorder="1"/>
    <xf numFmtId="0" fontId="2" fillId="0" borderId="23" xfId="0" applyFont="1" applyBorder="1" applyAlignment="1">
      <alignment horizontal="center"/>
    </xf>
    <xf numFmtId="0" fontId="9" fillId="0" borderId="24" xfId="0" applyFont="1" applyBorder="1"/>
    <xf numFmtId="44" fontId="9" fillId="0" borderId="24" xfId="0" applyNumberFormat="1" applyFont="1" applyBorder="1"/>
    <xf numFmtId="164" fontId="5" fillId="0" borderId="25" xfId="0" applyNumberFormat="1" applyFont="1" applyBorder="1"/>
    <xf numFmtId="165" fontId="12" fillId="0" borderId="19" xfId="0" applyNumberFormat="1" applyFont="1" applyBorder="1"/>
    <xf numFmtId="0" fontId="5" fillId="0" borderId="17" xfId="0" applyFont="1" applyBorder="1"/>
    <xf numFmtId="0" fontId="8" fillId="0" borderId="20" xfId="0" applyFont="1" applyBorder="1"/>
    <xf numFmtId="0" fontId="5" fillId="0" borderId="21" xfId="0" applyFont="1" applyBorder="1"/>
    <xf numFmtId="0" fontId="5" fillId="0" borderId="26" xfId="0" applyFont="1" applyBorder="1"/>
    <xf numFmtId="0" fontId="5" fillId="0" borderId="27" xfId="0" applyFont="1" applyBorder="1"/>
    <xf numFmtId="165" fontId="5" fillId="0" borderId="27" xfId="0" applyNumberFormat="1" applyFont="1" applyBorder="1"/>
    <xf numFmtId="0" fontId="5" fillId="0" borderId="28" xfId="0" applyFont="1" applyBorder="1"/>
    <xf numFmtId="165" fontId="9" fillId="0" borderId="19" xfId="0" applyNumberFormat="1" applyFont="1" applyBorder="1"/>
    <xf numFmtId="0" fontId="5" fillId="0" borderId="19" xfId="0" applyFont="1" applyBorder="1" applyAlignment="1">
      <alignment horizontal="center"/>
    </xf>
    <xf numFmtId="0" fontId="1" fillId="0" borderId="0" xfId="0" applyFont="1"/>
    <xf numFmtId="0" fontId="21" fillId="0" borderId="0" xfId="0" applyFont="1" applyAlignment="1">
      <alignment horizontal="right"/>
    </xf>
    <xf numFmtId="7" fontId="0" fillId="0" borderId="29" xfId="1" applyNumberFormat="1" applyFont="1" applyBorder="1" applyAlignment="1">
      <alignment horizontal="center"/>
    </xf>
    <xf numFmtId="7" fontId="7" fillId="0" borderId="29" xfId="1" applyNumberFormat="1" applyFont="1" applyBorder="1" applyAlignment="1">
      <alignment horizontal="center"/>
    </xf>
    <xf numFmtId="0" fontId="0" fillId="0" borderId="10" xfId="0" applyBorder="1" applyAlignment="1">
      <alignment horizontal="center"/>
    </xf>
    <xf numFmtId="0" fontId="0" fillId="0" borderId="30" xfId="0" applyBorder="1" applyAlignment="1">
      <alignment horizontal="center"/>
    </xf>
    <xf numFmtId="10" fontId="0" fillId="0" borderId="31" xfId="1" applyNumberFormat="1" applyFont="1" applyBorder="1" applyAlignment="1">
      <alignment horizontal="center"/>
    </xf>
    <xf numFmtId="10" fontId="7" fillId="0" borderId="31" xfId="1" applyNumberFormat="1" applyFont="1" applyBorder="1" applyAlignment="1">
      <alignment horizont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20" fillId="0" borderId="0" xfId="0" applyFont="1" applyAlignment="1">
      <alignment horizontal="right" vertical="center"/>
    </xf>
    <xf numFmtId="167" fontId="17" fillId="0" borderId="0" xfId="0" applyNumberFormat="1" applyFont="1" applyAlignment="1">
      <alignment horizontal="center" vertical="center"/>
    </xf>
    <xf numFmtId="0" fontId="17" fillId="0" borderId="0" xfId="0" applyFont="1" applyAlignment="1">
      <alignment horizontal="left" vertic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307181</xdr:colOff>
      <xdr:row>1</xdr:row>
      <xdr:rowOff>38100</xdr:rowOff>
    </xdr:from>
    <xdr:to>
      <xdr:col>8</xdr:col>
      <xdr:colOff>316706</xdr:colOff>
      <xdr:row>7</xdr:row>
      <xdr:rowOff>57150</xdr:rowOff>
    </xdr:to>
    <xdr:sp macro="" textlink="">
      <xdr:nvSpPr>
        <xdr:cNvPr id="2" name="TextBox 1"/>
        <xdr:cNvSpPr txBox="1"/>
      </xdr:nvSpPr>
      <xdr:spPr>
        <a:xfrm>
          <a:off x="878681" y="200025"/>
          <a:ext cx="4010025" cy="990600"/>
        </a:xfrm>
        <a:prstGeom prst="rect">
          <a:avLst/>
        </a:prstGeom>
        <a:solidFill>
          <a:schemeClr val="lt1"/>
        </a:solidFill>
        <a:ln w="57150" cmpd="sng">
          <a:solidFill>
            <a:srgbClr val="008000"/>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5100" b="1">
              <a:solidFill>
                <a:srgbClr val="800000"/>
              </a:solidFill>
              <a:latin typeface="Tw Cen MT" pitchFamily="34" charset="0"/>
            </a:rPr>
            <a:t>What</a:t>
          </a:r>
          <a:r>
            <a:rPr lang="en-US" sz="5100" b="1" baseline="0">
              <a:solidFill>
                <a:srgbClr val="800000"/>
              </a:solidFill>
              <a:latin typeface="Tw Cen MT" pitchFamily="34" charset="0"/>
            </a:rPr>
            <a:t> is ROI?</a:t>
          </a:r>
          <a:endParaRPr lang="en-US" sz="5100" b="1">
            <a:solidFill>
              <a:srgbClr val="800000"/>
            </a:solidFill>
            <a:latin typeface="Tw Cen MT" pitchFamily="34" charset="0"/>
          </a:endParaRPr>
        </a:p>
      </xdr:txBody>
    </xdr:sp>
    <xdr:clientData/>
  </xdr:twoCellAnchor>
  <xdr:twoCellAnchor>
    <xdr:from>
      <xdr:col>0</xdr:col>
      <xdr:colOff>435768</xdr:colOff>
      <xdr:row>8</xdr:row>
      <xdr:rowOff>114300</xdr:rowOff>
    </xdr:from>
    <xdr:to>
      <xdr:col>9</xdr:col>
      <xdr:colOff>188118</xdr:colOff>
      <xdr:row>17</xdr:row>
      <xdr:rowOff>85726</xdr:rowOff>
    </xdr:to>
    <xdr:sp macro="" textlink="">
      <xdr:nvSpPr>
        <xdr:cNvPr id="3" name="TextBox 2"/>
        <xdr:cNvSpPr txBox="1"/>
      </xdr:nvSpPr>
      <xdr:spPr>
        <a:xfrm>
          <a:off x="435768" y="1409700"/>
          <a:ext cx="4895850" cy="1428751"/>
        </a:xfrm>
        <a:prstGeom prst="rect">
          <a:avLst/>
        </a:prstGeom>
        <a:solidFill>
          <a:srgbClr val="8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400">
              <a:solidFill>
                <a:schemeClr val="bg1"/>
              </a:solidFill>
            </a:rPr>
            <a:t>Return on investment, also referred to as the rate of return,</a:t>
          </a:r>
          <a:r>
            <a:rPr lang="en-US" sz="1400" baseline="0">
              <a:solidFill>
                <a:schemeClr val="bg1"/>
              </a:solidFill>
            </a:rPr>
            <a:t> is a systematic way to consider the timing and magnitude of expected gains from an investment with the timing and magnitude of the costs of the investment. In this case, calculating the ROI for purchasing Quickbooks  Point of Sale will tell you what net benefits you could recieve.</a:t>
          </a:r>
          <a:endParaRPr lang="en-US" sz="1400">
            <a:solidFill>
              <a:schemeClr val="bg1"/>
            </a:solidFill>
          </a:endParaRPr>
        </a:p>
      </xdr:txBody>
    </xdr:sp>
    <xdr:clientData/>
  </xdr:twoCellAnchor>
  <xdr:twoCellAnchor>
    <xdr:from>
      <xdr:col>1</xdr:col>
      <xdr:colOff>314324</xdr:colOff>
      <xdr:row>18</xdr:row>
      <xdr:rowOff>133351</xdr:rowOff>
    </xdr:from>
    <xdr:to>
      <xdr:col>8</xdr:col>
      <xdr:colOff>309562</xdr:colOff>
      <xdr:row>23</xdr:row>
      <xdr:rowOff>85726</xdr:rowOff>
    </xdr:to>
    <xdr:sp macro="" textlink="">
      <xdr:nvSpPr>
        <xdr:cNvPr id="4" name="TextBox 3"/>
        <xdr:cNvSpPr txBox="1"/>
      </xdr:nvSpPr>
      <xdr:spPr>
        <a:xfrm>
          <a:off x="885824" y="3057526"/>
          <a:ext cx="3995738" cy="809625"/>
        </a:xfrm>
        <a:prstGeom prst="rect">
          <a:avLst/>
        </a:prstGeom>
        <a:solidFill>
          <a:sysClr val="window" lastClr="FFFFFF"/>
        </a:solidFill>
        <a:ln w="28575" cap="rnd" cmpd="dbl">
          <a:solidFill>
            <a:srgbClr val="800000"/>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400" b="0" i="0">
              <a:solidFill>
                <a:srgbClr val="008000"/>
              </a:solidFill>
              <a:latin typeface="+mn-lt"/>
            </a:rPr>
            <a:t>ROI</a:t>
          </a:r>
          <a:r>
            <a:rPr lang="en-US" sz="1400" b="0" i="0" baseline="0">
              <a:solidFill>
                <a:srgbClr val="008000"/>
              </a:solidFill>
              <a:latin typeface="+mn-lt"/>
            </a:rPr>
            <a:t> &gt; 0 = the investment returns more than its cost</a:t>
          </a:r>
        </a:p>
        <a:p>
          <a:pPr algn="l"/>
          <a:r>
            <a:rPr lang="en-US" sz="1400" b="0" i="0" baseline="0">
              <a:solidFill>
                <a:srgbClr val="008000"/>
              </a:solidFill>
              <a:latin typeface="+mn-lt"/>
            </a:rPr>
            <a:t>ROI &lt; 0 = the investment costs more than its returns</a:t>
          </a:r>
        </a:p>
        <a:p>
          <a:pPr algn="ctr"/>
          <a:r>
            <a:rPr lang="en-US" sz="1400" b="0" i="0" baseline="0">
              <a:solidFill>
                <a:srgbClr val="008000"/>
              </a:solidFill>
              <a:latin typeface="+mn-lt"/>
            </a:rPr>
            <a:t>the greater the ROI the better!</a:t>
          </a:r>
          <a:endParaRPr lang="en-US" sz="1400" b="0" i="0">
            <a:solidFill>
              <a:srgbClr val="008000"/>
            </a:solidFill>
            <a:latin typeface="+mn-lt"/>
          </a:endParaRPr>
        </a:p>
      </xdr:txBody>
    </xdr:sp>
    <xdr:clientData/>
  </xdr:twoCellAnchor>
  <xdr:twoCellAnchor>
    <xdr:from>
      <xdr:col>0</xdr:col>
      <xdr:colOff>383380</xdr:colOff>
      <xdr:row>24</xdr:row>
      <xdr:rowOff>142876</xdr:rowOff>
    </xdr:from>
    <xdr:to>
      <xdr:col>9</xdr:col>
      <xdr:colOff>240506</xdr:colOff>
      <xdr:row>29</xdr:row>
      <xdr:rowOff>142875</xdr:rowOff>
    </xdr:to>
    <xdr:sp macro="" textlink="">
      <xdr:nvSpPr>
        <xdr:cNvPr id="5" name="TextBox 4"/>
        <xdr:cNvSpPr txBox="1"/>
      </xdr:nvSpPr>
      <xdr:spPr>
        <a:xfrm>
          <a:off x="383380" y="4086226"/>
          <a:ext cx="5000626" cy="1000124"/>
        </a:xfrm>
        <a:prstGeom prst="rect">
          <a:avLst/>
        </a:prstGeom>
        <a:solidFill>
          <a:schemeClr val="lt1"/>
        </a:solidFill>
        <a:ln w="38100" cap="rnd" cmpd="dbl">
          <a:solidFill>
            <a:srgbClr val="008000"/>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300" b="1">
              <a:solidFill>
                <a:srgbClr val="800000"/>
              </a:solidFill>
            </a:rPr>
            <a:t>ROI allows you</a:t>
          </a:r>
          <a:r>
            <a:rPr lang="en-US" sz="1300" b="1" baseline="0">
              <a:solidFill>
                <a:srgbClr val="800000"/>
              </a:solidFill>
            </a:rPr>
            <a:t> to compare investments that have different costs of incurrment. One investment could cost a significantly greater amount than another, but the benefits could outweight those costs and bring greater returns than the alternative option!</a:t>
          </a:r>
          <a:endParaRPr lang="en-US" sz="1300" b="1">
            <a:solidFill>
              <a:srgbClr val="800000"/>
            </a:solidFill>
          </a:endParaRPr>
        </a:p>
      </xdr:txBody>
    </xdr:sp>
    <xdr:clientData/>
  </xdr:twoCellAnchor>
  <xdr:twoCellAnchor>
    <xdr:from>
      <xdr:col>11</xdr:col>
      <xdr:colOff>123825</xdr:colOff>
      <xdr:row>6</xdr:row>
      <xdr:rowOff>42863</xdr:rowOff>
    </xdr:from>
    <xdr:to>
      <xdr:col>18</xdr:col>
      <xdr:colOff>457200</xdr:colOff>
      <xdr:row>8</xdr:row>
      <xdr:rowOff>138113</xdr:rowOff>
    </xdr:to>
    <xdr:sp macro="" textlink="">
      <xdr:nvSpPr>
        <xdr:cNvPr id="8" name="TextBox 7"/>
        <xdr:cNvSpPr txBox="1"/>
      </xdr:nvSpPr>
      <xdr:spPr>
        <a:xfrm>
          <a:off x="6410325" y="1014413"/>
          <a:ext cx="4333875" cy="419100"/>
        </a:xfrm>
        <a:prstGeom prst="rect">
          <a:avLst/>
        </a:prstGeom>
        <a:solidFill>
          <a:schemeClr val="lt1"/>
        </a:solidFill>
        <a:ln w="9525" cmpd="dbl">
          <a:solidFill>
            <a:srgbClr val="800000"/>
          </a:solidFill>
        </a:ln>
        <a:effectLst>
          <a:glow rad="101600">
            <a:srgbClr val="800000">
              <a:alpha val="60000"/>
            </a:srgbClr>
          </a:glow>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700">
              <a:solidFill>
                <a:srgbClr val="008000"/>
              </a:solidFill>
              <a:latin typeface="BellCent BdList BT" pitchFamily="34" charset="0"/>
            </a:rPr>
            <a:t>Calculate your Return</a:t>
          </a:r>
          <a:r>
            <a:rPr lang="en-US" sz="1700" baseline="0">
              <a:solidFill>
                <a:srgbClr val="008000"/>
              </a:solidFill>
              <a:latin typeface="BellCent BdList BT" pitchFamily="34" charset="0"/>
            </a:rPr>
            <a:t> on Investment!</a:t>
          </a:r>
          <a:endParaRPr lang="en-US" sz="1700">
            <a:solidFill>
              <a:srgbClr val="008000"/>
            </a:solidFill>
            <a:latin typeface="BellCent BdList BT" pitchFamily="34" charset="0"/>
          </a:endParaRPr>
        </a:p>
      </xdr:txBody>
    </xdr:sp>
    <xdr:clientData/>
  </xdr:twoCellAnchor>
  <xdr:twoCellAnchor>
    <xdr:from>
      <xdr:col>11</xdr:col>
      <xdr:colOff>340518</xdr:colOff>
      <xdr:row>10</xdr:row>
      <xdr:rowOff>28575</xdr:rowOff>
    </xdr:from>
    <xdr:to>
      <xdr:col>18</xdr:col>
      <xdr:colOff>240507</xdr:colOff>
      <xdr:row>16</xdr:row>
      <xdr:rowOff>123825</xdr:rowOff>
    </xdr:to>
    <xdr:sp macro="" textlink="">
      <xdr:nvSpPr>
        <xdr:cNvPr id="7" name="TextBox 6"/>
        <xdr:cNvSpPr txBox="1"/>
      </xdr:nvSpPr>
      <xdr:spPr>
        <a:xfrm>
          <a:off x="6627018" y="1647825"/>
          <a:ext cx="3900489" cy="1066800"/>
        </a:xfrm>
        <a:prstGeom prst="rect">
          <a:avLst/>
        </a:prstGeom>
        <a:solidFill>
          <a:schemeClr val="lt1"/>
        </a:solidFill>
        <a:ln w="28575" cmpd="dbl">
          <a:solidFill>
            <a:srgbClr val="008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500" b="0">
              <a:solidFill>
                <a:srgbClr val="800000"/>
              </a:solidFill>
            </a:rPr>
            <a:t>POS</a:t>
          </a:r>
          <a:r>
            <a:rPr lang="en-US" sz="1500" b="0" baseline="0">
              <a:solidFill>
                <a:srgbClr val="800000"/>
              </a:solidFill>
            </a:rPr>
            <a:t> adds extra value to your company through increasing gross profits and decreasing expenses!...calculate the ROI of an investment in Quickbooks Point of Sale for your company!</a:t>
          </a:r>
        </a:p>
      </xdr:txBody>
    </xdr:sp>
    <xdr:clientData/>
  </xdr:twoCellAnchor>
  <xdr:twoCellAnchor>
    <xdr:from>
      <xdr:col>11</xdr:col>
      <xdr:colOff>326231</xdr:colOff>
      <xdr:row>1</xdr:row>
      <xdr:rowOff>152400</xdr:rowOff>
    </xdr:from>
    <xdr:to>
      <xdr:col>18</xdr:col>
      <xdr:colOff>254793</xdr:colOff>
      <xdr:row>4</xdr:row>
      <xdr:rowOff>152400</xdr:rowOff>
    </xdr:to>
    <xdr:sp macro="" textlink="">
      <xdr:nvSpPr>
        <xdr:cNvPr id="10" name="TextBox 9"/>
        <xdr:cNvSpPr txBox="1"/>
      </xdr:nvSpPr>
      <xdr:spPr>
        <a:xfrm>
          <a:off x="6612731" y="314325"/>
          <a:ext cx="3929062"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008000"/>
              </a:solidFill>
            </a:rPr>
            <a:t>ROI =   (</a:t>
          </a:r>
          <a:r>
            <a:rPr lang="en-US" sz="1100" u="sng">
              <a:solidFill>
                <a:srgbClr val="008000"/>
              </a:solidFill>
            </a:rPr>
            <a:t>gain</a:t>
          </a:r>
          <a:r>
            <a:rPr lang="en-US" sz="1100" u="sng" baseline="0">
              <a:solidFill>
                <a:srgbClr val="008000"/>
              </a:solidFill>
            </a:rPr>
            <a:t> from </a:t>
          </a:r>
          <a:r>
            <a:rPr lang="en-US" sz="1100" u="sng">
              <a:solidFill>
                <a:srgbClr val="008000"/>
              </a:solidFill>
            </a:rPr>
            <a:t>the investment - cost of the investment)</a:t>
          </a:r>
          <a:r>
            <a:rPr lang="en-US" sz="1100" u="none">
              <a:solidFill>
                <a:srgbClr val="008000"/>
              </a:solidFill>
            </a:rPr>
            <a:t>    x</a:t>
          </a:r>
          <a:r>
            <a:rPr lang="en-US" sz="1100" u="none" baseline="0">
              <a:solidFill>
                <a:srgbClr val="008000"/>
              </a:solidFill>
            </a:rPr>
            <a:t> 100</a:t>
          </a:r>
          <a:endParaRPr lang="en-US" sz="1100" u="sng">
            <a:solidFill>
              <a:srgbClr val="008000"/>
            </a:solidFill>
          </a:endParaRPr>
        </a:p>
        <a:p>
          <a:pPr algn="ctr"/>
          <a:r>
            <a:rPr lang="en-US" sz="1100">
              <a:solidFill>
                <a:srgbClr val="008000"/>
              </a:solidFill>
            </a:rPr>
            <a:t>           cost of the investment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150020</xdr:colOff>
      <xdr:row>4</xdr:row>
      <xdr:rowOff>66675</xdr:rowOff>
    </xdr:from>
    <xdr:to>
      <xdr:col>13</xdr:col>
      <xdr:colOff>416718</xdr:colOff>
      <xdr:row>7</xdr:row>
      <xdr:rowOff>66675</xdr:rowOff>
    </xdr:to>
    <xdr:sp macro="" textlink="">
      <xdr:nvSpPr>
        <xdr:cNvPr id="2" name="TextBox 1"/>
        <xdr:cNvSpPr txBox="1"/>
      </xdr:nvSpPr>
      <xdr:spPr>
        <a:xfrm>
          <a:off x="7150895" y="714375"/>
          <a:ext cx="3962398"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800000"/>
              </a:solidFill>
            </a:rPr>
            <a:t>ROI =   (</a:t>
          </a:r>
          <a:r>
            <a:rPr lang="en-US" sz="1100" u="sng">
              <a:solidFill>
                <a:srgbClr val="800000"/>
              </a:solidFill>
            </a:rPr>
            <a:t>gain</a:t>
          </a:r>
          <a:r>
            <a:rPr lang="en-US" sz="1100" u="sng" baseline="0">
              <a:solidFill>
                <a:srgbClr val="800000"/>
              </a:solidFill>
            </a:rPr>
            <a:t> from </a:t>
          </a:r>
          <a:r>
            <a:rPr lang="en-US" sz="1100" u="sng">
              <a:solidFill>
                <a:srgbClr val="800000"/>
              </a:solidFill>
            </a:rPr>
            <a:t>the investment - cost of the investment)</a:t>
          </a:r>
          <a:r>
            <a:rPr lang="en-US" sz="1100" u="none">
              <a:solidFill>
                <a:srgbClr val="800000"/>
              </a:solidFill>
            </a:rPr>
            <a:t>    x</a:t>
          </a:r>
          <a:r>
            <a:rPr lang="en-US" sz="1100" u="none" baseline="0">
              <a:solidFill>
                <a:srgbClr val="800000"/>
              </a:solidFill>
            </a:rPr>
            <a:t> 100</a:t>
          </a:r>
          <a:endParaRPr lang="en-US" sz="1100" u="sng">
            <a:solidFill>
              <a:srgbClr val="800000"/>
            </a:solidFill>
          </a:endParaRPr>
        </a:p>
        <a:p>
          <a:pPr algn="ctr"/>
          <a:r>
            <a:rPr lang="en-US" sz="1100">
              <a:solidFill>
                <a:srgbClr val="800000"/>
              </a:solidFill>
            </a:rPr>
            <a:t>           cost of the investment</a:t>
          </a:r>
        </a:p>
      </xdr:txBody>
    </xdr:sp>
    <xdr:clientData/>
  </xdr:twoCellAnchor>
  <xdr:twoCellAnchor>
    <xdr:from>
      <xdr:col>7</xdr:col>
      <xdr:colOff>2382</xdr:colOff>
      <xdr:row>1</xdr:row>
      <xdr:rowOff>19050</xdr:rowOff>
    </xdr:from>
    <xdr:to>
      <xdr:col>13</xdr:col>
      <xdr:colOff>564357</xdr:colOff>
      <xdr:row>3</xdr:row>
      <xdr:rowOff>114300</xdr:rowOff>
    </xdr:to>
    <xdr:sp macro="" textlink="">
      <xdr:nvSpPr>
        <xdr:cNvPr id="3" name="TextBox 2"/>
        <xdr:cNvSpPr txBox="1"/>
      </xdr:nvSpPr>
      <xdr:spPr>
        <a:xfrm>
          <a:off x="7003257" y="180975"/>
          <a:ext cx="4257675" cy="419100"/>
        </a:xfrm>
        <a:prstGeom prst="rect">
          <a:avLst/>
        </a:prstGeom>
        <a:solidFill>
          <a:schemeClr val="lt1"/>
        </a:solidFill>
        <a:ln w="9525" cmpd="dbl">
          <a:solidFill>
            <a:srgbClr val="800000"/>
          </a:solidFill>
        </a:ln>
        <a:effectLst>
          <a:glow rad="101600">
            <a:srgbClr val="800000">
              <a:alpha val="60000"/>
            </a:srgbClr>
          </a:glow>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700">
              <a:solidFill>
                <a:srgbClr val="008000"/>
              </a:solidFill>
              <a:latin typeface="BellCent BdList BT" pitchFamily="34" charset="0"/>
            </a:rPr>
            <a:t>Calculate your Return</a:t>
          </a:r>
          <a:r>
            <a:rPr lang="en-US" sz="1700" baseline="0">
              <a:solidFill>
                <a:srgbClr val="008000"/>
              </a:solidFill>
              <a:latin typeface="BellCent BdList BT" pitchFamily="34" charset="0"/>
            </a:rPr>
            <a:t> on Investment!</a:t>
          </a:r>
          <a:endParaRPr lang="en-US" sz="1700">
            <a:solidFill>
              <a:srgbClr val="008000"/>
            </a:solidFill>
            <a:latin typeface="BellCent BdList BT" pitchFamily="34" charset="0"/>
          </a:endParaRPr>
        </a:p>
      </xdr:txBody>
    </xdr:sp>
    <xdr:clientData/>
  </xdr:twoCellAnchor>
  <xdr:twoCellAnchor>
    <xdr:from>
      <xdr:col>7</xdr:col>
      <xdr:colOff>2382</xdr:colOff>
      <xdr:row>14</xdr:row>
      <xdr:rowOff>47625</xdr:rowOff>
    </xdr:from>
    <xdr:to>
      <xdr:col>13</xdr:col>
      <xdr:colOff>564357</xdr:colOff>
      <xdr:row>16</xdr:row>
      <xdr:rowOff>142875</xdr:rowOff>
    </xdr:to>
    <xdr:sp macro="" textlink="">
      <xdr:nvSpPr>
        <xdr:cNvPr id="4" name="TextBox 3"/>
        <xdr:cNvSpPr txBox="1"/>
      </xdr:nvSpPr>
      <xdr:spPr>
        <a:xfrm>
          <a:off x="7003257" y="2314575"/>
          <a:ext cx="4257675" cy="419100"/>
        </a:xfrm>
        <a:prstGeom prst="rect">
          <a:avLst/>
        </a:prstGeom>
        <a:solidFill>
          <a:schemeClr val="lt1"/>
        </a:solidFill>
        <a:ln w="9525" cmpd="dbl">
          <a:solidFill>
            <a:srgbClr val="800000"/>
          </a:solidFill>
        </a:ln>
        <a:effectLst>
          <a:glow rad="101600">
            <a:srgbClr val="800000">
              <a:alpha val="60000"/>
            </a:srgbClr>
          </a:glow>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700">
              <a:solidFill>
                <a:srgbClr val="008000"/>
              </a:solidFill>
              <a:latin typeface="BellCent BdList BT" pitchFamily="34" charset="0"/>
            </a:rPr>
            <a:t>Calculate your Payback Period</a:t>
          </a:r>
          <a:r>
            <a:rPr lang="en-US" sz="1700" baseline="0">
              <a:solidFill>
                <a:srgbClr val="008000"/>
              </a:solidFill>
              <a:latin typeface="BellCent BdList BT" pitchFamily="34" charset="0"/>
            </a:rPr>
            <a:t>!</a:t>
          </a:r>
          <a:endParaRPr lang="en-US" sz="1700">
            <a:solidFill>
              <a:srgbClr val="008000"/>
            </a:solidFill>
            <a:latin typeface="BellCent BdList BT" pitchFamily="34" charset="0"/>
          </a:endParaRPr>
        </a:p>
      </xdr:txBody>
    </xdr:sp>
    <xdr:clientData/>
  </xdr:twoCellAnchor>
  <xdr:twoCellAnchor>
    <xdr:from>
      <xdr:col>8</xdr:col>
      <xdr:colOff>292894</xdr:colOff>
      <xdr:row>17</xdr:row>
      <xdr:rowOff>85726</xdr:rowOff>
    </xdr:from>
    <xdr:to>
      <xdr:col>12</xdr:col>
      <xdr:colOff>711994</xdr:colOff>
      <xdr:row>20</xdr:row>
      <xdr:rowOff>84583</xdr:rowOff>
    </xdr:to>
    <xdr:sp macro="" textlink="">
      <xdr:nvSpPr>
        <xdr:cNvPr id="5" name="TextBox 4"/>
        <xdr:cNvSpPr txBox="1"/>
      </xdr:nvSpPr>
      <xdr:spPr>
        <a:xfrm>
          <a:off x="7598569" y="2838451"/>
          <a:ext cx="3067050" cy="484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800000"/>
              </a:solidFill>
            </a:rPr>
            <a:t>ROI =  </a:t>
          </a:r>
          <a:r>
            <a:rPr lang="en-US" sz="1100" baseline="0">
              <a:solidFill>
                <a:srgbClr val="800000"/>
              </a:solidFill>
            </a:rPr>
            <a:t> </a:t>
          </a:r>
          <a:r>
            <a:rPr lang="en-US" sz="1100" u="sng" baseline="0">
              <a:solidFill>
                <a:srgbClr val="800000"/>
              </a:solidFill>
            </a:rPr>
            <a:t>         </a:t>
          </a:r>
          <a:r>
            <a:rPr lang="en-US" sz="1100" u="sng">
              <a:solidFill>
                <a:srgbClr val="800000"/>
              </a:solidFill>
            </a:rPr>
            <a:t>the</a:t>
          </a:r>
          <a:r>
            <a:rPr lang="en-US" sz="1100" u="sng" baseline="0">
              <a:solidFill>
                <a:srgbClr val="800000"/>
              </a:solidFill>
            </a:rPr>
            <a:t> cost of the investment______                      </a:t>
          </a:r>
          <a:endParaRPr lang="en-US" sz="1100" u="sng">
            <a:solidFill>
              <a:srgbClr val="800000"/>
            </a:solidFill>
          </a:endParaRPr>
        </a:p>
        <a:p>
          <a:pPr algn="ctr"/>
          <a:r>
            <a:rPr lang="en-US" sz="1100">
              <a:solidFill>
                <a:srgbClr val="800000"/>
              </a:solidFill>
            </a:rPr>
            <a:t>           the annual benefit of the investment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L18:T28"/>
  <sheetViews>
    <sheetView tabSelected="1" workbookViewId="0"/>
  </sheetViews>
  <sheetFormatPr defaultRowHeight="12.75"/>
  <cols>
    <col min="1" max="20" width="8.5703125" customWidth="1"/>
  </cols>
  <sheetData>
    <row r="18" spans="12:20" ht="13.5" thickBot="1">
      <c r="L18" s="29"/>
      <c r="M18" s="29"/>
      <c r="N18" s="29"/>
      <c r="O18" s="29"/>
      <c r="P18" s="29"/>
      <c r="Q18" s="29"/>
      <c r="R18" s="29"/>
      <c r="S18" s="29"/>
    </row>
    <row r="19" spans="12:20">
      <c r="L19" s="30"/>
      <c r="M19" s="31"/>
      <c r="N19" s="31"/>
      <c r="O19" s="31"/>
      <c r="P19" s="31"/>
      <c r="Q19" s="31"/>
      <c r="R19" s="31"/>
      <c r="S19" s="32"/>
    </row>
    <row r="20" spans="12:20" ht="13.5" thickBot="1">
      <c r="L20" s="33"/>
      <c r="M20" s="22"/>
      <c r="O20" s="22"/>
      <c r="P20" s="43" t="s">
        <v>56</v>
      </c>
      <c r="Q20" s="88">
        <v>1000000</v>
      </c>
      <c r="R20" s="89"/>
      <c r="S20" s="44"/>
      <c r="T20" s="7"/>
    </row>
    <row r="21" spans="12:20" ht="14.25" thickTop="1" thickBot="1">
      <c r="L21" s="33"/>
      <c r="M21" s="22"/>
      <c r="O21" s="22"/>
      <c r="P21" s="43" t="s">
        <v>57</v>
      </c>
      <c r="Q21" s="92">
        <v>0.48599999999999999</v>
      </c>
      <c r="R21" s="93"/>
      <c r="S21" s="7"/>
      <c r="T21" s="45"/>
    </row>
    <row r="22" spans="12:20" ht="14.25" thickTop="1" thickBot="1">
      <c r="L22" s="34"/>
      <c r="M22" s="35"/>
      <c r="N22" s="35"/>
      <c r="O22" s="35"/>
      <c r="P22" s="36"/>
      <c r="Q22" s="35"/>
      <c r="R22" s="90"/>
      <c r="S22" s="91"/>
    </row>
    <row r="25" spans="12:20" ht="16.5">
      <c r="R25" s="19" t="s">
        <v>38</v>
      </c>
      <c r="S25" s="20" t="s">
        <v>41</v>
      </c>
    </row>
    <row r="26" spans="12:20" ht="16.5">
      <c r="R26" s="19" t="s">
        <v>39</v>
      </c>
      <c r="S26" s="20" t="s">
        <v>41</v>
      </c>
    </row>
    <row r="27" spans="12:20" ht="16.5">
      <c r="R27" s="19" t="s">
        <v>40</v>
      </c>
      <c r="S27" s="20" t="s">
        <v>41</v>
      </c>
    </row>
    <row r="28" spans="12:20" ht="16.5">
      <c r="R28" s="19" t="s">
        <v>48</v>
      </c>
      <c r="S28" s="20" t="s">
        <v>41</v>
      </c>
    </row>
  </sheetData>
  <mergeCells count="3">
    <mergeCell ref="Q20:R20"/>
    <mergeCell ref="R22:S22"/>
    <mergeCell ref="Q21:R21"/>
  </mergeCells>
  <phoneticPr fontId="22" type="noConversion"/>
  <hyperlinks>
    <hyperlink ref="S25" location="'Increases to Gross Revenues'!A1" display="here"/>
    <hyperlink ref="S26" location="'Decreases in Expenses'!A1" display="here"/>
    <hyperlink ref="S27" location="'POS System Cost Analysis'!A1" display="here"/>
    <hyperlink ref="S28" location="'POS System Cost Analysis'!A1" display="her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P27"/>
  <sheetViews>
    <sheetView workbookViewId="0"/>
  </sheetViews>
  <sheetFormatPr defaultRowHeight="12.75"/>
  <cols>
    <col min="1" max="1" width="4.140625" customWidth="1"/>
    <col min="4" max="4" width="12.5703125" customWidth="1"/>
    <col min="5" max="5" width="16" customWidth="1"/>
    <col min="6" max="6" width="12.5703125" customWidth="1"/>
    <col min="7" max="7" width="12.42578125" customWidth="1"/>
    <col min="8" max="8" width="10.42578125" bestFit="1" customWidth="1"/>
    <col min="11" max="12" width="2.7109375" customWidth="1"/>
    <col min="13" max="13" width="23.28515625" bestFit="1" customWidth="1"/>
    <col min="14" max="15" width="11.28515625" bestFit="1" customWidth="1"/>
    <col min="16" max="16" width="7.28515625" bestFit="1" customWidth="1"/>
  </cols>
  <sheetData>
    <row r="1" spans="2:16" ht="12.75" customHeight="1" thickBot="1"/>
    <row r="2" spans="2:16" ht="12.75" customHeight="1" thickBot="1">
      <c r="B2" s="49" t="s">
        <v>13</v>
      </c>
      <c r="C2" s="50"/>
      <c r="D2" s="50"/>
      <c r="E2" s="94" t="s">
        <v>14</v>
      </c>
      <c r="F2" s="95"/>
      <c r="G2" s="95"/>
      <c r="H2" s="95"/>
      <c r="I2" s="95"/>
      <c r="J2" s="96"/>
    </row>
    <row r="3" spans="2:16" ht="12.75" customHeight="1">
      <c r="B3" s="100" t="s">
        <v>58</v>
      </c>
      <c r="C3" s="101"/>
      <c r="D3" s="101"/>
      <c r="E3" s="97" t="s">
        <v>36</v>
      </c>
      <c r="F3" s="98"/>
      <c r="G3" s="98"/>
      <c r="H3" s="98"/>
      <c r="I3" s="98"/>
      <c r="J3" s="99"/>
      <c r="L3" s="8"/>
      <c r="M3" s="16" t="s">
        <v>26</v>
      </c>
      <c r="N3" s="27">
        <f>Introduction!Q20</f>
        <v>1000000</v>
      </c>
      <c r="O3" s="24">
        <f>Introduction!Q21</f>
        <v>0.48599999999999999</v>
      </c>
      <c r="P3" s="25">
        <f>1-O3</f>
        <v>0.51400000000000001</v>
      </c>
    </row>
    <row r="4" spans="2:16" ht="12.75" customHeight="1">
      <c r="B4" s="100"/>
      <c r="C4" s="101"/>
      <c r="D4" s="101"/>
      <c r="E4" s="98"/>
      <c r="F4" s="98"/>
      <c r="G4" s="98"/>
      <c r="H4" s="98"/>
      <c r="I4" s="98"/>
      <c r="J4" s="99"/>
      <c r="L4" s="9"/>
      <c r="M4" s="46"/>
      <c r="N4" s="46"/>
      <c r="O4" s="17" t="s">
        <v>43</v>
      </c>
      <c r="P4" s="47" t="s">
        <v>42</v>
      </c>
    </row>
    <row r="5" spans="2:16" ht="12.75" customHeight="1">
      <c r="B5" s="100"/>
      <c r="C5" s="101"/>
      <c r="D5" s="101"/>
      <c r="E5" s="98"/>
      <c r="F5" s="98"/>
      <c r="G5" s="98"/>
      <c r="H5" s="98"/>
      <c r="I5" s="98"/>
      <c r="J5" s="99"/>
      <c r="L5" s="9"/>
      <c r="M5" s="17" t="s">
        <v>21</v>
      </c>
      <c r="N5" s="17" t="s">
        <v>23</v>
      </c>
      <c r="O5" s="17" t="s">
        <v>24</v>
      </c>
      <c r="P5" s="18" t="s">
        <v>25</v>
      </c>
    </row>
    <row r="6" spans="2:16" ht="12.75" customHeight="1">
      <c r="B6" s="100"/>
      <c r="C6" s="101"/>
      <c r="D6" s="101"/>
      <c r="E6" s="98"/>
      <c r="F6" s="98"/>
      <c r="G6" s="98"/>
      <c r="H6" s="98"/>
      <c r="I6" s="98"/>
      <c r="J6" s="99"/>
      <c r="L6" s="11">
        <v>1</v>
      </c>
      <c r="M6" s="2" t="s">
        <v>27</v>
      </c>
      <c r="N6" s="3">
        <f>SUM(O6/12)</f>
        <v>3315.7894736842104</v>
      </c>
      <c r="O6" s="4">
        <f>SUM(N3*P6)</f>
        <v>39789.473684210527</v>
      </c>
      <c r="P6" s="12">
        <v>3.9789473684210527E-2</v>
      </c>
    </row>
    <row r="7" spans="2:16" ht="12.75" customHeight="1">
      <c r="B7" s="100"/>
      <c r="C7" s="101"/>
      <c r="D7" s="101"/>
      <c r="E7" s="98"/>
      <c r="F7" s="98"/>
      <c r="G7" s="98"/>
      <c r="H7" s="98"/>
      <c r="I7" s="98"/>
      <c r="J7" s="99"/>
      <c r="L7" s="11">
        <v>2</v>
      </c>
      <c r="M7" s="5" t="s">
        <v>0</v>
      </c>
      <c r="N7" s="3">
        <f>SUM(O7/12)</f>
        <v>795.78947368421052</v>
      </c>
      <c r="O7" s="4">
        <f>SUM(N3*P7)</f>
        <v>9549.4736842105267</v>
      </c>
      <c r="P7" s="12">
        <v>9.5494736842105261E-3</v>
      </c>
    </row>
    <row r="8" spans="2:16" ht="12.75" customHeight="1">
      <c r="B8" s="100" t="s">
        <v>59</v>
      </c>
      <c r="C8" s="101"/>
      <c r="D8" s="101"/>
      <c r="E8" s="97" t="s">
        <v>37</v>
      </c>
      <c r="F8" s="98"/>
      <c r="G8" s="98"/>
      <c r="H8" s="98"/>
      <c r="I8" s="98"/>
      <c r="J8" s="99"/>
      <c r="L8" s="11">
        <v>3</v>
      </c>
      <c r="M8" s="1" t="s">
        <v>1</v>
      </c>
      <c r="N8" s="3">
        <f>SUM(O8/12)</f>
        <v>286.31578947368422</v>
      </c>
      <c r="O8" s="4">
        <f>SUM(N3*P8)</f>
        <v>3435.7894736842109</v>
      </c>
      <c r="P8" s="12">
        <v>3.4357894736842106E-3</v>
      </c>
    </row>
    <row r="9" spans="2:16" ht="12.75" customHeight="1">
      <c r="B9" s="100"/>
      <c r="C9" s="101"/>
      <c r="D9" s="101"/>
      <c r="E9" s="98"/>
      <c r="F9" s="98"/>
      <c r="G9" s="98"/>
      <c r="H9" s="98"/>
      <c r="I9" s="98"/>
      <c r="J9" s="99"/>
      <c r="L9" s="11"/>
      <c r="M9" s="1"/>
      <c r="N9" s="3"/>
      <c r="O9" s="28"/>
      <c r="P9" s="12"/>
    </row>
    <row r="10" spans="2:16" ht="12.75" customHeight="1" thickBot="1">
      <c r="B10" s="100" t="s">
        <v>60</v>
      </c>
      <c r="C10" s="101"/>
      <c r="D10" s="101"/>
      <c r="E10" s="97" t="s">
        <v>17</v>
      </c>
      <c r="F10" s="97"/>
      <c r="G10" s="97"/>
      <c r="H10" s="97"/>
      <c r="I10" s="97"/>
      <c r="J10" s="102"/>
      <c r="L10" s="13"/>
      <c r="M10" s="23" t="s">
        <v>45</v>
      </c>
      <c r="N10" s="21">
        <f>SUM(N6:N9)</f>
        <v>4397.894736842105</v>
      </c>
      <c r="O10" s="21">
        <f>SUM(O6:O8)</f>
        <v>52774.736842105267</v>
      </c>
      <c r="P10" s="14">
        <f>SUM(P6:P9)</f>
        <v>5.2774736842105263E-2</v>
      </c>
    </row>
    <row r="11" spans="2:16" ht="12.75" customHeight="1" thickBot="1">
      <c r="B11" s="105"/>
      <c r="C11" s="106"/>
      <c r="D11" s="106"/>
      <c r="E11" s="103"/>
      <c r="F11" s="103"/>
      <c r="G11" s="103"/>
      <c r="H11" s="103"/>
      <c r="I11" s="103"/>
      <c r="J11" s="104"/>
    </row>
    <row r="12" spans="2:16" ht="12.75" customHeight="1">
      <c r="B12" s="48"/>
      <c r="C12" s="48"/>
      <c r="D12" s="48"/>
      <c r="E12" s="15"/>
      <c r="F12" s="15"/>
      <c r="G12" s="15"/>
      <c r="H12" s="15"/>
      <c r="I12" s="15"/>
      <c r="J12" s="15"/>
    </row>
    <row r="13" spans="2:16" ht="12.75" customHeight="1">
      <c r="E13" s="15"/>
      <c r="F13" s="15"/>
      <c r="G13" s="15"/>
      <c r="H13" s="15"/>
      <c r="I13" s="15"/>
      <c r="J13" s="15"/>
    </row>
    <row r="14" spans="2:16" ht="12.75" customHeight="1">
      <c r="E14" s="7"/>
    </row>
    <row r="15" spans="2:16" ht="12.75" customHeight="1">
      <c r="E15" s="7"/>
    </row>
    <row r="16" spans="2:16" ht="12.75" customHeight="1">
      <c r="E16" s="7"/>
    </row>
    <row r="17" spans="5:5" ht="12.75" customHeight="1">
      <c r="E17" s="7"/>
    </row>
    <row r="18" spans="5:5" ht="12.75" customHeight="1">
      <c r="E18" s="7"/>
    </row>
    <row r="19" spans="5:5" ht="12.75" customHeight="1">
      <c r="E19" s="7"/>
    </row>
    <row r="20" spans="5:5" ht="12.75" customHeight="1">
      <c r="E20" s="7"/>
    </row>
    <row r="21" spans="5:5" ht="12.75" customHeight="1"/>
    <row r="22" spans="5:5" ht="12.75" customHeight="1"/>
    <row r="23" spans="5:5" ht="12.75" customHeight="1"/>
    <row r="24" spans="5:5" ht="12.75" customHeight="1"/>
    <row r="25" spans="5:5" ht="12.75" customHeight="1"/>
    <row r="26" spans="5:5" ht="12.75" customHeight="1"/>
    <row r="27" spans="5:5" ht="12.75" customHeight="1"/>
  </sheetData>
  <mergeCells count="7">
    <mergeCell ref="E10:J11"/>
    <mergeCell ref="B10:D11"/>
    <mergeCell ref="E2:J2"/>
    <mergeCell ref="E3:J7"/>
    <mergeCell ref="B3:D7"/>
    <mergeCell ref="E8:J9"/>
    <mergeCell ref="B8:D9"/>
  </mergeCells>
  <phoneticPr fontId="22"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B1:P32"/>
  <sheetViews>
    <sheetView workbookViewId="0"/>
  </sheetViews>
  <sheetFormatPr defaultRowHeight="12.75"/>
  <cols>
    <col min="1" max="1" width="2.5703125" customWidth="1"/>
    <col min="2" max="2" width="11.7109375" customWidth="1"/>
    <col min="3" max="3" width="10" customWidth="1"/>
    <col min="4" max="4" width="9" customWidth="1"/>
    <col min="5" max="5" width="10.42578125" customWidth="1"/>
    <col min="6" max="7" width="12" customWidth="1"/>
    <col min="8" max="8" width="10.42578125" bestFit="1" customWidth="1"/>
    <col min="11" max="11" width="2.7109375" customWidth="1"/>
    <col min="12" max="12" width="3.28515625" customWidth="1"/>
    <col min="13" max="13" width="27" bestFit="1" customWidth="1"/>
    <col min="14" max="14" width="10.7109375" bestFit="1" customWidth="1"/>
    <col min="15" max="15" width="11.28515625" bestFit="1" customWidth="1"/>
    <col min="16" max="16" width="7.28515625" bestFit="1" customWidth="1"/>
  </cols>
  <sheetData>
    <row r="1" spans="2:16" ht="9" customHeight="1" thickBot="1"/>
    <row r="2" spans="2:16" ht="12.75" customHeight="1">
      <c r="B2" s="109" t="s">
        <v>15</v>
      </c>
      <c r="C2" s="107"/>
      <c r="D2" s="107"/>
      <c r="E2" s="107" t="s">
        <v>14</v>
      </c>
      <c r="F2" s="107"/>
      <c r="G2" s="107"/>
      <c r="H2" s="107"/>
      <c r="I2" s="107"/>
      <c r="J2" s="108"/>
    </row>
    <row r="3" spans="2:16" ht="12.75" customHeight="1">
      <c r="B3" s="100" t="s">
        <v>62</v>
      </c>
      <c r="C3" s="101"/>
      <c r="D3" s="101"/>
      <c r="E3" s="110" t="s">
        <v>16</v>
      </c>
      <c r="F3" s="110"/>
      <c r="G3" s="110"/>
      <c r="H3" s="110"/>
      <c r="I3" s="110"/>
      <c r="J3" s="111"/>
    </row>
    <row r="4" spans="2:16" ht="12.75" customHeight="1">
      <c r="B4" s="100"/>
      <c r="C4" s="101"/>
      <c r="D4" s="101"/>
      <c r="E4" s="110"/>
      <c r="F4" s="110"/>
      <c r="G4" s="110"/>
      <c r="H4" s="110"/>
      <c r="I4" s="110"/>
      <c r="J4" s="111"/>
    </row>
    <row r="5" spans="2:16" ht="12.75" customHeight="1">
      <c r="B5" s="100" t="s">
        <v>63</v>
      </c>
      <c r="C5" s="101"/>
      <c r="D5" s="101"/>
      <c r="E5" s="97" t="s">
        <v>18</v>
      </c>
      <c r="F5" s="97"/>
      <c r="G5" s="97"/>
      <c r="H5" s="97"/>
      <c r="I5" s="97"/>
      <c r="J5" s="102"/>
    </row>
    <row r="6" spans="2:16" ht="12.75" customHeight="1">
      <c r="B6" s="100"/>
      <c r="C6" s="101"/>
      <c r="D6" s="101"/>
      <c r="E6" s="97"/>
      <c r="F6" s="97"/>
      <c r="G6" s="97"/>
      <c r="H6" s="97"/>
      <c r="I6" s="97"/>
      <c r="J6" s="102"/>
    </row>
    <row r="7" spans="2:16" ht="12.75" customHeight="1">
      <c r="B7" s="100"/>
      <c r="C7" s="101"/>
      <c r="D7" s="101"/>
      <c r="E7" s="97"/>
      <c r="F7" s="97"/>
      <c r="G7" s="97"/>
      <c r="H7" s="97"/>
      <c r="I7" s="97"/>
      <c r="J7" s="102"/>
    </row>
    <row r="8" spans="2:16" ht="12.75" customHeight="1">
      <c r="B8" s="100"/>
      <c r="C8" s="101"/>
      <c r="D8" s="101"/>
      <c r="E8" s="97"/>
      <c r="F8" s="97"/>
      <c r="G8" s="97"/>
      <c r="H8" s="97"/>
      <c r="I8" s="97"/>
      <c r="J8" s="102"/>
    </row>
    <row r="9" spans="2:16" ht="12.75" customHeight="1" thickBot="1">
      <c r="B9" s="100"/>
      <c r="C9" s="101"/>
      <c r="D9" s="101"/>
      <c r="E9" s="97"/>
      <c r="F9" s="97"/>
      <c r="G9" s="97"/>
      <c r="H9" s="97"/>
      <c r="I9" s="97"/>
      <c r="J9" s="102"/>
    </row>
    <row r="10" spans="2:16" ht="12.75" customHeight="1">
      <c r="B10" s="100"/>
      <c r="C10" s="101"/>
      <c r="D10" s="101"/>
      <c r="E10" s="97"/>
      <c r="F10" s="97"/>
      <c r="G10" s="97"/>
      <c r="H10" s="97"/>
      <c r="I10" s="97"/>
      <c r="J10" s="102"/>
      <c r="L10" s="8"/>
      <c r="M10" s="16" t="s">
        <v>26</v>
      </c>
      <c r="N10" s="26">
        <f>Introduction!Q20</f>
        <v>1000000</v>
      </c>
      <c r="O10" s="24">
        <f>Introduction!Q21</f>
        <v>0.48599999999999999</v>
      </c>
      <c r="P10" s="25">
        <f>1-O10</f>
        <v>0.51400000000000001</v>
      </c>
    </row>
    <row r="11" spans="2:16" ht="12.75" customHeight="1">
      <c r="B11" s="100" t="s">
        <v>64</v>
      </c>
      <c r="C11" s="101"/>
      <c r="D11" s="101"/>
      <c r="E11" s="97" t="s">
        <v>20</v>
      </c>
      <c r="F11" s="97"/>
      <c r="G11" s="97"/>
      <c r="H11" s="97"/>
      <c r="I11" s="97"/>
      <c r="J11" s="102"/>
      <c r="L11" s="9"/>
      <c r="M11" s="46"/>
      <c r="N11" s="46"/>
      <c r="O11" s="17" t="s">
        <v>43</v>
      </c>
      <c r="P11" s="47" t="s">
        <v>42</v>
      </c>
    </row>
    <row r="12" spans="2:16" ht="12.75" customHeight="1">
      <c r="B12" s="100"/>
      <c r="C12" s="101"/>
      <c r="D12" s="101"/>
      <c r="E12" s="97"/>
      <c r="F12" s="97"/>
      <c r="G12" s="97"/>
      <c r="H12" s="97"/>
      <c r="I12" s="97"/>
      <c r="J12" s="102"/>
      <c r="L12" s="11"/>
      <c r="M12" s="17" t="s">
        <v>22</v>
      </c>
      <c r="N12" s="17" t="s">
        <v>23</v>
      </c>
      <c r="O12" s="17" t="s">
        <v>24</v>
      </c>
      <c r="P12" s="18" t="s">
        <v>25</v>
      </c>
    </row>
    <row r="13" spans="2:16" ht="12.75" customHeight="1">
      <c r="B13" s="100"/>
      <c r="C13" s="101"/>
      <c r="D13" s="101"/>
      <c r="E13" s="97"/>
      <c r="F13" s="97"/>
      <c r="G13" s="97"/>
      <c r="H13" s="97"/>
      <c r="I13" s="97"/>
      <c r="J13" s="102"/>
      <c r="L13" s="11">
        <v>4</v>
      </c>
      <c r="M13" s="1" t="s">
        <v>2</v>
      </c>
      <c r="N13" s="3">
        <f t="shared" ref="N13:N20" si="0">SUM(O13/12)</f>
        <v>213.15789473684211</v>
      </c>
      <c r="O13" s="4">
        <f>SUM(N10*P13)</f>
        <v>2557.8947368421054</v>
      </c>
      <c r="P13" s="12">
        <v>2.5578947368421054E-3</v>
      </c>
    </row>
    <row r="14" spans="2:16">
      <c r="B14" s="100"/>
      <c r="C14" s="101"/>
      <c r="D14" s="101"/>
      <c r="E14" s="97"/>
      <c r="F14" s="97"/>
      <c r="G14" s="97"/>
      <c r="H14" s="97"/>
      <c r="I14" s="97"/>
      <c r="J14" s="102"/>
      <c r="L14" s="11">
        <v>5</v>
      </c>
      <c r="M14" s="5" t="s">
        <v>3</v>
      </c>
      <c r="N14" s="3">
        <f t="shared" si="0"/>
        <v>189.47368421052633</v>
      </c>
      <c r="O14" s="4">
        <f>SUM(N10*P14)</f>
        <v>2273.6842105263158</v>
      </c>
      <c r="P14" s="12">
        <v>2.2736842105263158E-3</v>
      </c>
    </row>
    <row r="15" spans="2:16">
      <c r="B15" s="100"/>
      <c r="C15" s="101"/>
      <c r="D15" s="101"/>
      <c r="E15" s="97"/>
      <c r="F15" s="97"/>
      <c r="G15" s="97"/>
      <c r="H15" s="97"/>
      <c r="I15" s="97"/>
      <c r="J15" s="102"/>
      <c r="L15" s="11">
        <v>6</v>
      </c>
      <c r="M15" s="5" t="s">
        <v>4</v>
      </c>
      <c r="N15" s="3">
        <f t="shared" si="0"/>
        <v>773.68421052631572</v>
      </c>
      <c r="O15" s="4">
        <f>SUM(N10*P15)</f>
        <v>9284.2105263157882</v>
      </c>
      <c r="P15" s="12">
        <v>9.2842105263157889E-3</v>
      </c>
    </row>
    <row r="16" spans="2:16" ht="12.75" customHeight="1">
      <c r="B16" s="100" t="s">
        <v>65</v>
      </c>
      <c r="C16" s="101"/>
      <c r="D16" s="101"/>
      <c r="E16" s="97" t="s">
        <v>10</v>
      </c>
      <c r="F16" s="97"/>
      <c r="G16" s="97"/>
      <c r="H16" s="97"/>
      <c r="I16" s="97"/>
      <c r="J16" s="102"/>
      <c r="L16" s="11">
        <v>7</v>
      </c>
      <c r="M16" s="5" t="s">
        <v>5</v>
      </c>
      <c r="N16" s="3">
        <f t="shared" si="0"/>
        <v>178.58947368421056</v>
      </c>
      <c r="O16" s="4">
        <f>SUM(N10*P16)</f>
        <v>2143.0736842105266</v>
      </c>
      <c r="P16" s="12">
        <v>2.1430736842105265E-3</v>
      </c>
    </row>
    <row r="17" spans="2:16">
      <c r="B17" s="100"/>
      <c r="C17" s="101"/>
      <c r="D17" s="101"/>
      <c r="E17" s="97"/>
      <c r="F17" s="97"/>
      <c r="G17" s="97"/>
      <c r="H17" s="97"/>
      <c r="I17" s="97"/>
      <c r="J17" s="102"/>
      <c r="L17" s="11">
        <v>8</v>
      </c>
      <c r="M17" s="5" t="s">
        <v>6</v>
      </c>
      <c r="N17" s="3">
        <f t="shared" si="0"/>
        <v>681.99999999999989</v>
      </c>
      <c r="O17" s="4">
        <f>SUM(N10*P17)</f>
        <v>8183.9999999999982</v>
      </c>
      <c r="P17" s="12">
        <v>8.1839999999999986E-3</v>
      </c>
    </row>
    <row r="18" spans="2:16">
      <c r="B18" s="100"/>
      <c r="C18" s="101"/>
      <c r="D18" s="101"/>
      <c r="E18" s="97"/>
      <c r="F18" s="97"/>
      <c r="G18" s="97"/>
      <c r="H18" s="97"/>
      <c r="I18" s="97"/>
      <c r="J18" s="102"/>
      <c r="L18" s="11">
        <v>9</v>
      </c>
      <c r="M18" s="5" t="s">
        <v>7</v>
      </c>
      <c r="N18" s="3">
        <f t="shared" si="0"/>
        <v>1200</v>
      </c>
      <c r="O18" s="4">
        <f>SUM(N10*P18)</f>
        <v>14400</v>
      </c>
      <c r="P18" s="12">
        <v>1.44E-2</v>
      </c>
    </row>
    <row r="19" spans="2:16" ht="12.75" customHeight="1">
      <c r="B19" s="100" t="s">
        <v>66</v>
      </c>
      <c r="C19" s="101"/>
      <c r="D19" s="101"/>
      <c r="E19" s="97" t="s">
        <v>19</v>
      </c>
      <c r="F19" s="97"/>
      <c r="G19" s="97"/>
      <c r="H19" s="97"/>
      <c r="I19" s="97"/>
      <c r="J19" s="102"/>
      <c r="L19" s="11">
        <v>10</v>
      </c>
      <c r="M19" s="5" t="s">
        <v>8</v>
      </c>
      <c r="N19" s="3">
        <f t="shared" si="0"/>
        <v>1075.7894736842106</v>
      </c>
      <c r="O19" s="4">
        <f>SUM(N10*P19)</f>
        <v>12909.473684210527</v>
      </c>
      <c r="P19" s="12">
        <v>1.2909473684210526E-2</v>
      </c>
    </row>
    <row r="20" spans="2:16">
      <c r="B20" s="100"/>
      <c r="C20" s="101"/>
      <c r="D20" s="101"/>
      <c r="E20" s="97"/>
      <c r="F20" s="97"/>
      <c r="G20" s="97"/>
      <c r="H20" s="97"/>
      <c r="I20" s="97"/>
      <c r="J20" s="102"/>
      <c r="L20" s="11">
        <v>11</v>
      </c>
      <c r="M20" s="5" t="s">
        <v>9</v>
      </c>
      <c r="N20" s="3">
        <f t="shared" si="0"/>
        <v>1139.4736842105262</v>
      </c>
      <c r="O20" s="4">
        <f>SUM(N10*P20)</f>
        <v>13673.684210526315</v>
      </c>
      <c r="P20" s="12">
        <v>1.3673684210526315E-2</v>
      </c>
    </row>
    <row r="21" spans="2:16">
      <c r="B21" s="100"/>
      <c r="C21" s="101"/>
      <c r="D21" s="101"/>
      <c r="E21" s="97"/>
      <c r="F21" s="97"/>
      <c r="G21" s="97"/>
      <c r="H21" s="97"/>
      <c r="I21" s="97"/>
      <c r="J21" s="102"/>
      <c r="L21" s="11"/>
      <c r="M21" s="1"/>
      <c r="N21" s="1"/>
      <c r="O21" s="28"/>
      <c r="P21" s="10"/>
    </row>
    <row r="22" spans="2:16" ht="13.5" thickBot="1">
      <c r="B22" s="100"/>
      <c r="C22" s="101"/>
      <c r="D22" s="101"/>
      <c r="E22" s="97"/>
      <c r="F22" s="97"/>
      <c r="G22" s="97"/>
      <c r="H22" s="97"/>
      <c r="I22" s="97"/>
      <c r="J22" s="102"/>
      <c r="L22" s="13"/>
      <c r="M22" s="23" t="s">
        <v>44</v>
      </c>
      <c r="N22" s="21">
        <f>SUM(N13:N20)</f>
        <v>5452.1684210526309</v>
      </c>
      <c r="O22" s="21">
        <f>SUM(O13:O20)</f>
        <v>65426.021052631579</v>
      </c>
      <c r="P22" s="14">
        <f>SUM(P13:P20)</f>
        <v>6.5426021052631567E-2</v>
      </c>
    </row>
    <row r="23" spans="2:16">
      <c r="B23" s="100" t="s">
        <v>67</v>
      </c>
      <c r="C23" s="101"/>
      <c r="D23" s="101"/>
      <c r="E23" s="97" t="s">
        <v>61</v>
      </c>
      <c r="F23" s="97"/>
      <c r="G23" s="97"/>
      <c r="H23" s="97"/>
      <c r="I23" s="97"/>
      <c r="J23" s="102"/>
    </row>
    <row r="24" spans="2:16">
      <c r="B24" s="100"/>
      <c r="C24" s="101"/>
      <c r="D24" s="101"/>
      <c r="E24" s="97"/>
      <c r="F24" s="97"/>
      <c r="G24" s="97"/>
      <c r="H24" s="97"/>
      <c r="I24" s="97"/>
      <c r="J24" s="102"/>
    </row>
    <row r="25" spans="2:16">
      <c r="B25" s="100"/>
      <c r="C25" s="101"/>
      <c r="D25" s="101"/>
      <c r="E25" s="97"/>
      <c r="F25" s="97"/>
      <c r="G25" s="97"/>
      <c r="H25" s="97"/>
      <c r="I25" s="97"/>
      <c r="J25" s="102"/>
    </row>
    <row r="26" spans="2:16">
      <c r="B26" s="100" t="s">
        <v>68</v>
      </c>
      <c r="C26" s="101"/>
      <c r="D26" s="101"/>
      <c r="E26" s="97" t="s">
        <v>11</v>
      </c>
      <c r="F26" s="97"/>
      <c r="G26" s="97"/>
      <c r="H26" s="97"/>
      <c r="I26" s="97"/>
      <c r="J26" s="102"/>
    </row>
    <row r="27" spans="2:16">
      <c r="B27" s="100"/>
      <c r="C27" s="101"/>
      <c r="D27" s="101"/>
      <c r="E27" s="97"/>
      <c r="F27" s="97"/>
      <c r="G27" s="97"/>
      <c r="H27" s="97"/>
      <c r="I27" s="97"/>
      <c r="J27" s="102"/>
    </row>
    <row r="28" spans="2:16">
      <c r="B28" s="100"/>
      <c r="C28" s="101"/>
      <c r="D28" s="101"/>
      <c r="E28" s="97"/>
      <c r="F28" s="97"/>
      <c r="G28" s="97"/>
      <c r="H28" s="97"/>
      <c r="I28" s="97"/>
      <c r="J28" s="102"/>
    </row>
    <row r="29" spans="2:16" ht="12.75" customHeight="1">
      <c r="B29" s="100" t="s">
        <v>69</v>
      </c>
      <c r="C29" s="101"/>
      <c r="D29" s="101"/>
      <c r="E29" s="97" t="s">
        <v>12</v>
      </c>
      <c r="F29" s="97"/>
      <c r="G29" s="97"/>
      <c r="H29" s="97"/>
      <c r="I29" s="97"/>
      <c r="J29" s="102"/>
    </row>
    <row r="30" spans="2:16">
      <c r="B30" s="100"/>
      <c r="C30" s="101"/>
      <c r="D30" s="101"/>
      <c r="E30" s="97"/>
      <c r="F30" s="97"/>
      <c r="G30" s="97"/>
      <c r="H30" s="97"/>
      <c r="I30" s="97"/>
      <c r="J30" s="102"/>
    </row>
    <row r="31" spans="2:16">
      <c r="B31" s="100"/>
      <c r="C31" s="101"/>
      <c r="D31" s="101"/>
      <c r="E31" s="97"/>
      <c r="F31" s="97"/>
      <c r="G31" s="97"/>
      <c r="H31" s="97"/>
      <c r="I31" s="97"/>
      <c r="J31" s="102"/>
    </row>
    <row r="32" spans="2:16" ht="13.5" thickBot="1">
      <c r="B32" s="105"/>
      <c r="C32" s="106"/>
      <c r="D32" s="106"/>
      <c r="E32" s="103"/>
      <c r="F32" s="103"/>
      <c r="G32" s="103"/>
      <c r="H32" s="103"/>
      <c r="I32" s="103"/>
      <c r="J32" s="104"/>
    </row>
  </sheetData>
  <mergeCells count="18">
    <mergeCell ref="E29:J32"/>
    <mergeCell ref="B29:D32"/>
    <mergeCell ref="E23:J25"/>
    <mergeCell ref="B23:D25"/>
    <mergeCell ref="E26:J28"/>
    <mergeCell ref="B26:D28"/>
    <mergeCell ref="E2:J2"/>
    <mergeCell ref="B2:D2"/>
    <mergeCell ref="E11:J15"/>
    <mergeCell ref="B11:D15"/>
    <mergeCell ref="B3:D4"/>
    <mergeCell ref="E3:J4"/>
    <mergeCell ref="E5:J10"/>
    <mergeCell ref="B5:D10"/>
    <mergeCell ref="E16:J18"/>
    <mergeCell ref="B16:D18"/>
    <mergeCell ref="E19:J22"/>
    <mergeCell ref="B19:D22"/>
  </mergeCells>
  <phoneticPr fontId="22"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B1:N32"/>
  <sheetViews>
    <sheetView workbookViewId="0">
      <selection activeCell="C38" sqref="C38"/>
    </sheetView>
  </sheetViews>
  <sheetFormatPr defaultRowHeight="12.75"/>
  <cols>
    <col min="1" max="1" width="2.5703125" style="6" customWidth="1"/>
    <col min="2" max="2" width="9.140625" style="6"/>
    <col min="3" max="3" width="55.140625" style="6" bestFit="1" customWidth="1"/>
    <col min="4" max="4" width="13.28515625" style="6" bestFit="1" customWidth="1"/>
    <col min="5" max="5" width="12.28515625" style="6" bestFit="1" customWidth="1"/>
    <col min="6" max="6" width="9.140625" style="6"/>
    <col min="7" max="7" width="3.42578125" style="6" customWidth="1"/>
    <col min="8" max="8" width="4.5703125" style="6" customWidth="1"/>
    <col min="9" max="11" width="9.140625" style="6"/>
    <col min="12" max="12" width="12.28515625" style="6" bestFit="1" customWidth="1"/>
    <col min="13" max="13" width="11.140625" style="6" bestFit="1" customWidth="1"/>
    <col min="14" max="16384" width="9.140625" style="6"/>
  </cols>
  <sheetData>
    <row r="1" spans="2:14" ht="12.75" customHeight="1" thickBot="1"/>
    <row r="2" spans="2:14" ht="12.75" customHeight="1">
      <c r="B2" s="61"/>
      <c r="C2" s="62" t="s">
        <v>26</v>
      </c>
      <c r="D2" s="63">
        <f>Introduction!Q20</f>
        <v>1000000</v>
      </c>
      <c r="E2" s="64">
        <f>Introduction!Q21</f>
        <v>0.48599999999999999</v>
      </c>
      <c r="F2" s="65">
        <f>1-E2</f>
        <v>0.51400000000000001</v>
      </c>
    </row>
    <row r="3" spans="2:14" ht="12.75" customHeight="1">
      <c r="B3" s="66"/>
      <c r="C3" s="53"/>
      <c r="D3" s="53"/>
      <c r="E3" s="53"/>
      <c r="F3" s="67"/>
    </row>
    <row r="4" spans="2:14" ht="12.75" customHeight="1">
      <c r="B4" s="66"/>
      <c r="C4" s="52" t="s">
        <v>21</v>
      </c>
      <c r="D4" s="52" t="s">
        <v>23</v>
      </c>
      <c r="E4" s="52" t="s">
        <v>24</v>
      </c>
      <c r="F4" s="68" t="s">
        <v>25</v>
      </c>
    </row>
    <row r="5" spans="2:14" ht="12.75" customHeight="1">
      <c r="B5" s="69">
        <v>1</v>
      </c>
      <c r="C5" s="54" t="s">
        <v>27</v>
      </c>
      <c r="D5" s="55">
        <f>SUM(E5/12)</f>
        <v>3315.7894736842104</v>
      </c>
      <c r="E5" s="56">
        <f>SUM(D2*F5)</f>
        <v>39789.473684210527</v>
      </c>
      <c r="F5" s="70">
        <v>3.9789473684210527E-2</v>
      </c>
    </row>
    <row r="6" spans="2:14" ht="12.75" customHeight="1">
      <c r="B6" s="69">
        <v>2</v>
      </c>
      <c r="C6" s="57" t="s">
        <v>0</v>
      </c>
      <c r="D6" s="55">
        <f t="shared" ref="D6:D18" si="0">SUM(E6/12)</f>
        <v>795.78947368421052</v>
      </c>
      <c r="E6" s="56">
        <f>SUM(D2*F6)</f>
        <v>9549.4736842105267</v>
      </c>
      <c r="F6" s="70">
        <v>9.5494736842105261E-3</v>
      </c>
    </row>
    <row r="7" spans="2:14" ht="12.75" customHeight="1">
      <c r="B7" s="69">
        <v>3</v>
      </c>
      <c r="C7" s="58" t="s">
        <v>1</v>
      </c>
      <c r="D7" s="55">
        <f t="shared" si="0"/>
        <v>286.31578947368422</v>
      </c>
      <c r="E7" s="56">
        <f>SUM(D2*F7)</f>
        <v>3435.7894736842109</v>
      </c>
      <c r="F7" s="70">
        <v>3.4357894736842106E-3</v>
      </c>
    </row>
    <row r="8" spans="2:14" ht="12.75" customHeight="1">
      <c r="B8" s="69"/>
      <c r="C8" s="59" t="s">
        <v>45</v>
      </c>
      <c r="D8" s="60">
        <f t="shared" si="0"/>
        <v>4397.8947368421059</v>
      </c>
      <c r="E8" s="60">
        <f>SUM(E5:E7)</f>
        <v>52774.736842105267</v>
      </c>
      <c r="F8" s="70"/>
    </row>
    <row r="9" spans="2:14" ht="12.75" customHeight="1">
      <c r="B9" s="69"/>
      <c r="C9" s="58"/>
      <c r="D9" s="55"/>
      <c r="E9" s="56"/>
      <c r="F9" s="70"/>
    </row>
    <row r="10" spans="2:14" ht="12.75" customHeight="1">
      <c r="B10" s="69"/>
      <c r="C10" s="52" t="s">
        <v>22</v>
      </c>
      <c r="D10" s="55"/>
      <c r="E10" s="56"/>
      <c r="F10" s="70"/>
      <c r="H10" s="41"/>
      <c r="L10" s="37" t="s">
        <v>55</v>
      </c>
      <c r="M10" s="38">
        <f>E20</f>
        <v>118200.75789473686</v>
      </c>
    </row>
    <row r="11" spans="2:14" ht="12.75" customHeight="1">
      <c r="B11" s="69">
        <v>4</v>
      </c>
      <c r="C11" s="58" t="s">
        <v>2</v>
      </c>
      <c r="D11" s="55">
        <f t="shared" si="0"/>
        <v>213.15789473684211</v>
      </c>
      <c r="E11" s="56">
        <f>SUM(D2*F11)</f>
        <v>2557.8947368421054</v>
      </c>
      <c r="F11" s="70">
        <v>2.5578947368421054E-3</v>
      </c>
      <c r="L11" s="37" t="s">
        <v>46</v>
      </c>
      <c r="M11" s="38">
        <f>E26</f>
        <v>14400</v>
      </c>
    </row>
    <row r="12" spans="2:14" ht="12.75" customHeight="1">
      <c r="B12" s="69">
        <v>5</v>
      </c>
      <c r="C12" s="57" t="s">
        <v>3</v>
      </c>
      <c r="D12" s="55">
        <f t="shared" si="0"/>
        <v>189.47368421052633</v>
      </c>
      <c r="E12" s="56">
        <f>SUM(D2*F12)</f>
        <v>2273.6842105263158</v>
      </c>
      <c r="F12" s="70">
        <v>2.2736842105263158E-3</v>
      </c>
      <c r="K12" s="112" t="s">
        <v>47</v>
      </c>
      <c r="L12" s="112"/>
      <c r="M12" s="113">
        <f>((M10-M11)/M11)*100</f>
        <v>720.83859649122826</v>
      </c>
      <c r="N12" s="114" t="s">
        <v>25</v>
      </c>
    </row>
    <row r="13" spans="2:14" ht="12.75" customHeight="1">
      <c r="B13" s="69">
        <v>6</v>
      </c>
      <c r="C13" s="57" t="s">
        <v>4</v>
      </c>
      <c r="D13" s="55">
        <f t="shared" si="0"/>
        <v>773.68421052631572</v>
      </c>
      <c r="E13" s="56">
        <f>SUM(D2*F13)</f>
        <v>9284.2105263157882</v>
      </c>
      <c r="F13" s="70">
        <v>9.2842105263157889E-3</v>
      </c>
      <c r="J13" s="39"/>
      <c r="K13" s="112"/>
      <c r="L13" s="112"/>
      <c r="M13" s="113"/>
      <c r="N13" s="114"/>
    </row>
    <row r="14" spans="2:14" ht="12.75" customHeight="1">
      <c r="B14" s="69">
        <v>7</v>
      </c>
      <c r="C14" s="57" t="s">
        <v>5</v>
      </c>
      <c r="D14" s="55">
        <f t="shared" si="0"/>
        <v>178.58947368421056</v>
      </c>
      <c r="E14" s="56">
        <f>SUM(D2*F14)</f>
        <v>2143.0736842105266</v>
      </c>
      <c r="F14" s="70">
        <v>2.1430736842105265E-3</v>
      </c>
    </row>
    <row r="15" spans="2:14" ht="12.75" customHeight="1">
      <c r="B15" s="69">
        <v>8</v>
      </c>
      <c r="C15" s="57" t="s">
        <v>6</v>
      </c>
      <c r="D15" s="55">
        <f t="shared" si="0"/>
        <v>681.99999999999989</v>
      </c>
      <c r="E15" s="56">
        <f>SUM(D2*F15)</f>
        <v>8183.9999999999982</v>
      </c>
      <c r="F15" s="70">
        <v>8.1839999999999986E-3</v>
      </c>
    </row>
    <row r="16" spans="2:14" ht="12.75" customHeight="1">
      <c r="B16" s="69">
        <v>9</v>
      </c>
      <c r="C16" s="57" t="s">
        <v>7</v>
      </c>
      <c r="D16" s="55">
        <f t="shared" si="0"/>
        <v>1200</v>
      </c>
      <c r="E16" s="56">
        <f>SUM(D2*F16)</f>
        <v>14400</v>
      </c>
      <c r="F16" s="70">
        <v>1.44E-2</v>
      </c>
    </row>
    <row r="17" spans="2:14" ht="12.75" customHeight="1">
      <c r="B17" s="69">
        <v>10</v>
      </c>
      <c r="C17" s="57" t="s">
        <v>8</v>
      </c>
      <c r="D17" s="55">
        <f t="shared" si="0"/>
        <v>1075.7894736842106</v>
      </c>
      <c r="E17" s="56">
        <f>SUM(D2*F17)</f>
        <v>12909.473684210527</v>
      </c>
      <c r="F17" s="70">
        <v>1.2909473684210526E-2</v>
      </c>
    </row>
    <row r="18" spans="2:14" ht="12.75" customHeight="1">
      <c r="B18" s="69">
        <v>11</v>
      </c>
      <c r="C18" s="57" t="s">
        <v>9</v>
      </c>
      <c r="D18" s="55">
        <f t="shared" si="0"/>
        <v>1139.4736842105262</v>
      </c>
      <c r="E18" s="56">
        <f>SUM(D2*F18)</f>
        <v>13673.684210526315</v>
      </c>
      <c r="F18" s="70">
        <v>1.3673684210526315E-2</v>
      </c>
    </row>
    <row r="19" spans="2:14" ht="12.75" customHeight="1">
      <c r="B19" s="69"/>
      <c r="C19" s="51" t="s">
        <v>44</v>
      </c>
      <c r="D19" s="60">
        <f>SUM(D11:D18)</f>
        <v>5452.1684210526309</v>
      </c>
      <c r="E19" s="60">
        <f>SUM(E11:E18)</f>
        <v>65426.021052631579</v>
      </c>
      <c r="F19" s="71"/>
    </row>
    <row r="20" spans="2:14" ht="12.75" customHeight="1" thickBot="1">
      <c r="B20" s="72"/>
      <c r="C20" s="73" t="s">
        <v>33</v>
      </c>
      <c r="D20" s="74">
        <f>SUM(D5:D7,D11:D18)</f>
        <v>9850.0631578947377</v>
      </c>
      <c r="E20" s="74">
        <f>SUM(E5:E7,E11:E18)</f>
        <v>118200.75789473686</v>
      </c>
      <c r="F20" s="75">
        <f>SUM(F5:F18)</f>
        <v>0.11820075789473683</v>
      </c>
    </row>
    <row r="21" spans="2:14" ht="12.75" customHeight="1" thickBot="1"/>
    <row r="22" spans="2:14" ht="12.75" customHeight="1">
      <c r="B22" s="77"/>
      <c r="C22" s="62" t="s">
        <v>28</v>
      </c>
      <c r="D22" s="62" t="s">
        <v>30</v>
      </c>
      <c r="E22" s="62" t="s">
        <v>31</v>
      </c>
      <c r="F22" s="78"/>
      <c r="G22" s="40"/>
    </row>
    <row r="23" spans="2:14" ht="12.75" customHeight="1">
      <c r="B23" s="79"/>
      <c r="C23" s="85" t="s">
        <v>70</v>
      </c>
      <c r="D23" s="58"/>
      <c r="E23" s="58"/>
      <c r="F23" s="71"/>
      <c r="G23" s="41"/>
      <c r="L23" s="37" t="s">
        <v>46</v>
      </c>
      <c r="M23" s="38">
        <f>E26</f>
        <v>14400</v>
      </c>
    </row>
    <row r="24" spans="2:14" ht="12.75" customHeight="1">
      <c r="B24" s="79"/>
      <c r="C24" s="58"/>
      <c r="D24" s="58"/>
      <c r="E24" s="58"/>
      <c r="F24" s="71"/>
      <c r="G24" s="41"/>
      <c r="L24" s="37" t="s">
        <v>49</v>
      </c>
      <c r="M24" s="38">
        <f>E20</f>
        <v>118200.75789473686</v>
      </c>
    </row>
    <row r="25" spans="2:14" ht="12.75" customHeight="1">
      <c r="B25" s="79"/>
      <c r="C25" s="58" t="s">
        <v>29</v>
      </c>
      <c r="D25" s="56">
        <v>6500</v>
      </c>
      <c r="E25" s="56">
        <v>4800</v>
      </c>
      <c r="F25" s="71"/>
      <c r="G25" s="41"/>
      <c r="L25" s="37" t="s">
        <v>52</v>
      </c>
      <c r="M25" s="38">
        <f>D20</f>
        <v>9850.0631578947377</v>
      </c>
      <c r="N25" s="42"/>
    </row>
    <row r="26" spans="2:14" ht="12.75" customHeight="1">
      <c r="B26" s="79"/>
      <c r="C26" s="58" t="s">
        <v>34</v>
      </c>
      <c r="D26" s="56">
        <v>19500</v>
      </c>
      <c r="E26" s="56">
        <v>14400</v>
      </c>
      <c r="F26" s="71"/>
      <c r="G26" s="41"/>
      <c r="I26" s="112" t="s">
        <v>50</v>
      </c>
      <c r="J26" s="112"/>
      <c r="K26" s="112"/>
      <c r="L26" s="112"/>
      <c r="M26" s="113">
        <f>M23/M24</f>
        <v>0.12182663001893654</v>
      </c>
      <c r="N26" s="114" t="s">
        <v>51</v>
      </c>
    </row>
    <row r="27" spans="2:14" ht="12.75" customHeight="1">
      <c r="B27" s="79"/>
      <c r="C27" s="58" t="s">
        <v>33</v>
      </c>
      <c r="D27" s="76">
        <f>SUM(E20+0)</f>
        <v>118200.75789473686</v>
      </c>
      <c r="E27" s="76">
        <f>SUM(E20+0)</f>
        <v>118200.75789473686</v>
      </c>
      <c r="F27" s="71"/>
      <c r="I27" s="112"/>
      <c r="J27" s="112"/>
      <c r="K27" s="112"/>
      <c r="L27" s="112"/>
      <c r="M27" s="113"/>
      <c r="N27" s="114"/>
    </row>
    <row r="28" spans="2:14" ht="12.75" customHeight="1">
      <c r="B28" s="79"/>
      <c r="C28" s="58"/>
      <c r="D28" s="56"/>
      <c r="E28" s="56"/>
      <c r="F28" s="71"/>
      <c r="M28" s="113">
        <f>M23/M25</f>
        <v>1.4619195602272386</v>
      </c>
      <c r="N28" s="114" t="s">
        <v>53</v>
      </c>
    </row>
    <row r="29" spans="2:14" ht="12.75" customHeight="1">
      <c r="B29" s="79"/>
      <c r="C29" s="51" t="s">
        <v>32</v>
      </c>
      <c r="D29" s="84">
        <f>SUM(D27-D26)</f>
        <v>98700.75789473686</v>
      </c>
      <c r="E29" s="84">
        <f>SUM(E27-E26)</f>
        <v>103800.75789473686</v>
      </c>
      <c r="F29" s="71"/>
      <c r="M29" s="113"/>
      <c r="N29" s="114"/>
    </row>
    <row r="30" spans="2:14" ht="12.75" customHeight="1" thickBot="1">
      <c r="B30" s="80"/>
      <c r="C30" s="81"/>
      <c r="D30" s="82"/>
      <c r="E30" s="82"/>
      <c r="F30" s="83"/>
      <c r="M30" s="113">
        <f>M26*365</f>
        <v>44.466719956911838</v>
      </c>
      <c r="N30" s="114" t="s">
        <v>54</v>
      </c>
    </row>
    <row r="31" spans="2:14" ht="12.75" customHeight="1" thickBot="1">
      <c r="B31" s="115" t="s">
        <v>35</v>
      </c>
      <c r="C31" s="116"/>
      <c r="D31" s="116"/>
      <c r="E31" s="116"/>
      <c r="F31" s="117"/>
      <c r="M31" s="113"/>
      <c r="N31" s="114"/>
    </row>
    <row r="32" spans="2:14">
      <c r="B32" s="87" t="s">
        <v>71</v>
      </c>
      <c r="C32" s="86" t="s">
        <v>72</v>
      </c>
    </row>
  </sheetData>
  <mergeCells count="11">
    <mergeCell ref="I26:L27"/>
    <mergeCell ref="M26:M27"/>
    <mergeCell ref="N12:N13"/>
    <mergeCell ref="B31:F31"/>
    <mergeCell ref="N26:N27"/>
    <mergeCell ref="M28:M29"/>
    <mergeCell ref="N28:N29"/>
    <mergeCell ref="M30:M31"/>
    <mergeCell ref="N30:N31"/>
    <mergeCell ref="M12:M13"/>
    <mergeCell ref="K12:L13"/>
  </mergeCells>
  <phoneticPr fontId="22" type="noConversion"/>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Increases to Gross Revenues</vt:lpstr>
      <vt:lpstr>Decreases in Expenses</vt:lpstr>
      <vt:lpstr>POS System Cost Analysis</vt:lpstr>
    </vt:vector>
  </TitlesOfParts>
  <Company>Summit Consulting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Chapman</dc:creator>
  <cp:lastModifiedBy>Brittnee</cp:lastModifiedBy>
  <cp:lastPrinted>2010-06-02T02:00:25Z</cp:lastPrinted>
  <dcterms:created xsi:type="dcterms:W3CDTF">2007-06-20T01:35:07Z</dcterms:created>
  <dcterms:modified xsi:type="dcterms:W3CDTF">2010-06-09T20:29:25Z</dcterms:modified>
</cp:coreProperties>
</file>